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nitro\Dropbox\Fadi Privat Documents\Download\"/>
    </mc:Choice>
  </mc:AlternateContent>
  <xr:revisionPtr revIDLastSave="0" documentId="13_ncr:1_{E6A4A912-C4A3-4498-BFAF-C73BF442966A}" xr6:coauthVersionLast="47" xr6:coauthVersionMax="47" xr10:uidLastSave="{00000000-0000-0000-0000-000000000000}"/>
  <workbookProtection workbookAlgorithmName="SHA-512" workbookHashValue="xpEjiKu5JKoWnK6q2yHikgatsYqPOhdwOO4h/gZEZ0M0LNgYHkmFUSWRB4ucCrfHJ4TqaaDFJ53UiEmCS7FDWw==" workbookSaltValue="7WzEu7Ec9UeRFtNcSSz1sg==" workbookSpinCount="100000" lockStructure="1"/>
  <bookViews>
    <workbookView xWindow="-108" yWindow="-108" windowWidth="23256" windowHeight="12456" xr2:uid="{00000000-000D-0000-FFFF-FFFF00000000}"/>
  </bookViews>
  <sheets>
    <sheet name="Plan daffaires - Objectif" sheetId="1" r:id="rId1"/>
    <sheet name="Dépenses Personnelles" sheetId="6" r:id="rId2"/>
    <sheet name="Revenu et investissement" sheetId="2" r:id="rId3"/>
    <sheet name="Données de productivité" sheetId="3" r:id="rId4"/>
    <sheet name="Ratios de productivité" sheetId="4" r:id="rId5"/>
    <sheet name="Objectif de productivité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4" i="3" l="1"/>
  <c r="L373" i="3"/>
  <c r="L372" i="3"/>
  <c r="L371" i="3"/>
  <c r="L370" i="3"/>
  <c r="L369" i="3"/>
  <c r="L368" i="3"/>
  <c r="L367" i="3"/>
  <c r="L366" i="3"/>
  <c r="L365" i="3"/>
  <c r="L364" i="3"/>
  <c r="L363" i="3"/>
  <c r="L362" i="3"/>
  <c r="L361" i="3"/>
  <c r="L360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1" i="3"/>
  <c r="L10" i="3"/>
  <c r="B5" i="2" l="1"/>
  <c r="C5" i="6" l="1"/>
  <c r="B3" i="2" s="1"/>
  <c r="B4" i="2" s="1"/>
  <c r="B8" i="2" s="1"/>
  <c r="C24" i="5"/>
  <c r="B24" i="5" s="1"/>
  <c r="C22" i="5"/>
  <c r="C20" i="5"/>
  <c r="C18" i="5"/>
  <c r="C17" i="5"/>
  <c r="C15" i="5"/>
  <c r="C13" i="5"/>
  <c r="C12" i="5"/>
  <c r="C8" i="5"/>
  <c r="B8" i="5" s="1"/>
  <c r="C6" i="5"/>
  <c r="B1" i="3" s="1"/>
  <c r="B6" i="5"/>
  <c r="C4" i="5"/>
  <c r="B4" i="5" s="1"/>
  <c r="C3" i="5"/>
  <c r="B3" i="5" s="1"/>
  <c r="X376" i="3"/>
  <c r="G11" i="4" s="1"/>
  <c r="W376" i="3"/>
  <c r="G23" i="4" s="1"/>
  <c r="V376" i="3"/>
  <c r="U376" i="3"/>
  <c r="G18" i="4" s="1"/>
  <c r="T376" i="3"/>
  <c r="G17" i="4" s="1"/>
  <c r="S376" i="3"/>
  <c r="G22" i="4" s="1"/>
  <c r="R376" i="3"/>
  <c r="Q376" i="3"/>
  <c r="P376" i="3"/>
  <c r="O376" i="3"/>
  <c r="N376" i="3"/>
  <c r="G21" i="4" s="1"/>
  <c r="M376" i="3"/>
  <c r="G20" i="4" s="1"/>
  <c r="K376" i="3"/>
  <c r="J376" i="3"/>
  <c r="I376" i="3"/>
  <c r="H376" i="3"/>
  <c r="G376" i="3"/>
  <c r="F376" i="3"/>
  <c r="D39" i="1" s="1"/>
  <c r="E376" i="3"/>
  <c r="G15" i="4" s="1"/>
  <c r="D376" i="3"/>
  <c r="G14" i="4" s="1"/>
  <c r="C376" i="3"/>
  <c r="B375" i="3"/>
  <c r="Z374" i="3"/>
  <c r="Z376" i="3" s="1"/>
  <c r="B374" i="3"/>
  <c r="Z373" i="3"/>
  <c r="B373" i="3"/>
  <c r="Z372" i="3"/>
  <c r="B372" i="3"/>
  <c r="Z371" i="3"/>
  <c r="B371" i="3"/>
  <c r="Z370" i="3"/>
  <c r="B370" i="3"/>
  <c r="Z369" i="3"/>
  <c r="B369" i="3"/>
  <c r="Z368" i="3"/>
  <c r="B368" i="3"/>
  <c r="Z367" i="3"/>
  <c r="B367" i="3"/>
  <c r="Z366" i="3"/>
  <c r="B366" i="3"/>
  <c r="Z365" i="3"/>
  <c r="B365" i="3"/>
  <c r="Z364" i="3"/>
  <c r="B364" i="3"/>
  <c r="Z363" i="3"/>
  <c r="B363" i="3"/>
  <c r="Z362" i="3"/>
  <c r="B362" i="3"/>
  <c r="Z361" i="3"/>
  <c r="B361" i="3"/>
  <c r="Z360" i="3"/>
  <c r="B360" i="3"/>
  <c r="Z359" i="3"/>
  <c r="B359" i="3"/>
  <c r="Z358" i="3"/>
  <c r="B358" i="3"/>
  <c r="Z357" i="3"/>
  <c r="B357" i="3"/>
  <c r="Z356" i="3"/>
  <c r="B356" i="3"/>
  <c r="Z355" i="3"/>
  <c r="B355" i="3"/>
  <c r="Z354" i="3"/>
  <c r="B354" i="3"/>
  <c r="Z353" i="3"/>
  <c r="B353" i="3"/>
  <c r="Z352" i="3"/>
  <c r="B352" i="3"/>
  <c r="Z351" i="3"/>
  <c r="B351" i="3"/>
  <c r="Z350" i="3"/>
  <c r="B350" i="3"/>
  <c r="Z349" i="3"/>
  <c r="B349" i="3"/>
  <c r="Z348" i="3"/>
  <c r="B348" i="3"/>
  <c r="Z347" i="3"/>
  <c r="B347" i="3"/>
  <c r="Z346" i="3"/>
  <c r="B346" i="3"/>
  <c r="Z345" i="3"/>
  <c r="B345" i="3"/>
  <c r="Z344" i="3"/>
  <c r="B344" i="3"/>
  <c r="Z343" i="3"/>
  <c r="B343" i="3"/>
  <c r="Z342" i="3"/>
  <c r="B342" i="3"/>
  <c r="Z341" i="3"/>
  <c r="B341" i="3"/>
  <c r="Z340" i="3"/>
  <c r="B340" i="3"/>
  <c r="Z339" i="3"/>
  <c r="B339" i="3"/>
  <c r="Z338" i="3"/>
  <c r="B338" i="3"/>
  <c r="Z337" i="3"/>
  <c r="B337" i="3"/>
  <c r="Z336" i="3"/>
  <c r="B336" i="3"/>
  <c r="Z335" i="3"/>
  <c r="B335" i="3"/>
  <c r="Z334" i="3"/>
  <c r="B334" i="3"/>
  <c r="Z333" i="3"/>
  <c r="B333" i="3"/>
  <c r="Z332" i="3"/>
  <c r="B332" i="3"/>
  <c r="Z331" i="3"/>
  <c r="B331" i="3"/>
  <c r="Z330" i="3"/>
  <c r="B330" i="3"/>
  <c r="Z329" i="3"/>
  <c r="B329" i="3"/>
  <c r="Z328" i="3"/>
  <c r="B328" i="3"/>
  <c r="Z327" i="3"/>
  <c r="B327" i="3"/>
  <c r="Z326" i="3"/>
  <c r="B326" i="3"/>
  <c r="Z325" i="3"/>
  <c r="B325" i="3"/>
  <c r="Z324" i="3"/>
  <c r="B324" i="3"/>
  <c r="Z323" i="3"/>
  <c r="B323" i="3"/>
  <c r="Z322" i="3"/>
  <c r="B322" i="3"/>
  <c r="Z321" i="3"/>
  <c r="B321" i="3"/>
  <c r="Z320" i="3"/>
  <c r="B320" i="3"/>
  <c r="Z319" i="3"/>
  <c r="B319" i="3"/>
  <c r="Z318" i="3"/>
  <c r="B318" i="3"/>
  <c r="Z317" i="3"/>
  <c r="B317" i="3"/>
  <c r="Z316" i="3"/>
  <c r="B316" i="3"/>
  <c r="Z315" i="3"/>
  <c r="B315" i="3"/>
  <c r="Z314" i="3"/>
  <c r="B314" i="3"/>
  <c r="Z313" i="3"/>
  <c r="B313" i="3"/>
  <c r="Z312" i="3"/>
  <c r="B312" i="3"/>
  <c r="Z311" i="3"/>
  <c r="B311" i="3"/>
  <c r="Z310" i="3"/>
  <c r="B310" i="3"/>
  <c r="Z309" i="3"/>
  <c r="B309" i="3"/>
  <c r="Z308" i="3"/>
  <c r="B308" i="3"/>
  <c r="Z307" i="3"/>
  <c r="B307" i="3"/>
  <c r="Z306" i="3"/>
  <c r="B306" i="3"/>
  <c r="Z305" i="3"/>
  <c r="B305" i="3"/>
  <c r="Z304" i="3"/>
  <c r="B304" i="3"/>
  <c r="Z303" i="3"/>
  <c r="B303" i="3"/>
  <c r="Z302" i="3"/>
  <c r="B302" i="3"/>
  <c r="Z301" i="3"/>
  <c r="B301" i="3"/>
  <c r="Z300" i="3"/>
  <c r="B300" i="3"/>
  <c r="Z299" i="3"/>
  <c r="B299" i="3"/>
  <c r="Z298" i="3"/>
  <c r="B298" i="3"/>
  <c r="Z297" i="3"/>
  <c r="B297" i="3"/>
  <c r="Z296" i="3"/>
  <c r="B296" i="3"/>
  <c r="Z295" i="3"/>
  <c r="B295" i="3"/>
  <c r="Z294" i="3"/>
  <c r="B294" i="3"/>
  <c r="Z293" i="3"/>
  <c r="B293" i="3"/>
  <c r="Z292" i="3"/>
  <c r="B292" i="3"/>
  <c r="Z291" i="3"/>
  <c r="B291" i="3"/>
  <c r="Z290" i="3"/>
  <c r="B290" i="3"/>
  <c r="Z289" i="3"/>
  <c r="B289" i="3"/>
  <c r="Z288" i="3"/>
  <c r="B288" i="3"/>
  <c r="Z287" i="3"/>
  <c r="B287" i="3"/>
  <c r="Z286" i="3"/>
  <c r="B286" i="3"/>
  <c r="Z285" i="3"/>
  <c r="B285" i="3"/>
  <c r="Z284" i="3"/>
  <c r="B284" i="3"/>
  <c r="Z283" i="3"/>
  <c r="B283" i="3"/>
  <c r="Z282" i="3"/>
  <c r="B282" i="3"/>
  <c r="Z281" i="3"/>
  <c r="B281" i="3"/>
  <c r="Z280" i="3"/>
  <c r="B280" i="3"/>
  <c r="Z279" i="3"/>
  <c r="B279" i="3"/>
  <c r="Z278" i="3"/>
  <c r="B278" i="3"/>
  <c r="Z277" i="3"/>
  <c r="B277" i="3"/>
  <c r="Z276" i="3"/>
  <c r="B276" i="3"/>
  <c r="Z275" i="3"/>
  <c r="B275" i="3"/>
  <c r="Z274" i="3"/>
  <c r="B274" i="3"/>
  <c r="Z273" i="3"/>
  <c r="B273" i="3"/>
  <c r="Z272" i="3"/>
  <c r="B272" i="3"/>
  <c r="Z271" i="3"/>
  <c r="B271" i="3"/>
  <c r="Z270" i="3"/>
  <c r="B270" i="3"/>
  <c r="Z269" i="3"/>
  <c r="B269" i="3"/>
  <c r="Z268" i="3"/>
  <c r="B268" i="3"/>
  <c r="Z267" i="3"/>
  <c r="B267" i="3"/>
  <c r="Z266" i="3"/>
  <c r="B266" i="3"/>
  <c r="Z265" i="3"/>
  <c r="B265" i="3"/>
  <c r="Z264" i="3"/>
  <c r="B264" i="3"/>
  <c r="Z263" i="3"/>
  <c r="B263" i="3"/>
  <c r="Z262" i="3"/>
  <c r="B262" i="3"/>
  <c r="Z261" i="3"/>
  <c r="B261" i="3"/>
  <c r="Z260" i="3"/>
  <c r="B260" i="3"/>
  <c r="Z259" i="3"/>
  <c r="B259" i="3"/>
  <c r="Z258" i="3"/>
  <c r="B258" i="3"/>
  <c r="Z257" i="3"/>
  <c r="B257" i="3"/>
  <c r="Z256" i="3"/>
  <c r="B256" i="3"/>
  <c r="Z255" i="3"/>
  <c r="B255" i="3"/>
  <c r="Z254" i="3"/>
  <c r="B254" i="3"/>
  <c r="Z253" i="3"/>
  <c r="B253" i="3"/>
  <c r="Z252" i="3"/>
  <c r="B252" i="3"/>
  <c r="Z251" i="3"/>
  <c r="B251" i="3"/>
  <c r="Z250" i="3"/>
  <c r="B250" i="3"/>
  <c r="Z249" i="3"/>
  <c r="B249" i="3"/>
  <c r="Z248" i="3"/>
  <c r="B248" i="3"/>
  <c r="Z247" i="3"/>
  <c r="B247" i="3"/>
  <c r="Z246" i="3"/>
  <c r="B246" i="3"/>
  <c r="Z245" i="3"/>
  <c r="B245" i="3"/>
  <c r="Z244" i="3"/>
  <c r="B244" i="3"/>
  <c r="Z243" i="3"/>
  <c r="B243" i="3"/>
  <c r="Z242" i="3"/>
  <c r="B242" i="3"/>
  <c r="Z241" i="3"/>
  <c r="B241" i="3"/>
  <c r="Z240" i="3"/>
  <c r="B240" i="3"/>
  <c r="Z239" i="3"/>
  <c r="B239" i="3"/>
  <c r="Z238" i="3"/>
  <c r="B238" i="3"/>
  <c r="Z237" i="3"/>
  <c r="B237" i="3"/>
  <c r="Z236" i="3"/>
  <c r="B236" i="3"/>
  <c r="Z235" i="3"/>
  <c r="B235" i="3"/>
  <c r="Z234" i="3"/>
  <c r="B234" i="3"/>
  <c r="Z233" i="3"/>
  <c r="B233" i="3"/>
  <c r="Z232" i="3"/>
  <c r="B232" i="3"/>
  <c r="Z231" i="3"/>
  <c r="B231" i="3"/>
  <c r="Z230" i="3"/>
  <c r="B230" i="3"/>
  <c r="Z229" i="3"/>
  <c r="B229" i="3"/>
  <c r="Z228" i="3"/>
  <c r="B228" i="3"/>
  <c r="Z227" i="3"/>
  <c r="B227" i="3"/>
  <c r="Z226" i="3"/>
  <c r="B226" i="3"/>
  <c r="Z225" i="3"/>
  <c r="B225" i="3"/>
  <c r="Z224" i="3"/>
  <c r="B224" i="3"/>
  <c r="Z223" i="3"/>
  <c r="B223" i="3"/>
  <c r="Z222" i="3"/>
  <c r="B222" i="3"/>
  <c r="Z221" i="3"/>
  <c r="B221" i="3"/>
  <c r="Z220" i="3"/>
  <c r="B220" i="3"/>
  <c r="Z219" i="3"/>
  <c r="B219" i="3"/>
  <c r="Z218" i="3"/>
  <c r="B218" i="3"/>
  <c r="Z217" i="3"/>
  <c r="B217" i="3"/>
  <c r="Z216" i="3"/>
  <c r="B216" i="3"/>
  <c r="Z215" i="3"/>
  <c r="B215" i="3"/>
  <c r="Z214" i="3"/>
  <c r="B214" i="3"/>
  <c r="Z213" i="3"/>
  <c r="B213" i="3"/>
  <c r="Z212" i="3"/>
  <c r="B212" i="3"/>
  <c r="Z211" i="3"/>
  <c r="B211" i="3"/>
  <c r="Z210" i="3"/>
  <c r="B210" i="3"/>
  <c r="Z209" i="3"/>
  <c r="B209" i="3"/>
  <c r="Z208" i="3"/>
  <c r="B208" i="3"/>
  <c r="Z207" i="3"/>
  <c r="B207" i="3"/>
  <c r="Z206" i="3"/>
  <c r="B206" i="3"/>
  <c r="Z205" i="3"/>
  <c r="B205" i="3"/>
  <c r="Z204" i="3"/>
  <c r="B204" i="3"/>
  <c r="Z203" i="3"/>
  <c r="B203" i="3"/>
  <c r="Z202" i="3"/>
  <c r="B202" i="3"/>
  <c r="Z201" i="3"/>
  <c r="B201" i="3"/>
  <c r="Z200" i="3"/>
  <c r="B200" i="3"/>
  <c r="Z199" i="3"/>
  <c r="B199" i="3"/>
  <c r="Z198" i="3"/>
  <c r="B198" i="3"/>
  <c r="Z197" i="3"/>
  <c r="B197" i="3"/>
  <c r="Z196" i="3"/>
  <c r="B196" i="3"/>
  <c r="Z195" i="3"/>
  <c r="B195" i="3"/>
  <c r="Z194" i="3"/>
  <c r="B194" i="3"/>
  <c r="Z193" i="3"/>
  <c r="B193" i="3"/>
  <c r="Z192" i="3"/>
  <c r="B192" i="3"/>
  <c r="Z191" i="3"/>
  <c r="B191" i="3"/>
  <c r="Z190" i="3"/>
  <c r="B190" i="3"/>
  <c r="Z189" i="3"/>
  <c r="B189" i="3"/>
  <c r="Z188" i="3"/>
  <c r="B188" i="3"/>
  <c r="Z187" i="3"/>
  <c r="B187" i="3"/>
  <c r="Z186" i="3"/>
  <c r="B186" i="3"/>
  <c r="Z185" i="3"/>
  <c r="B185" i="3"/>
  <c r="Z184" i="3"/>
  <c r="B184" i="3"/>
  <c r="Z183" i="3"/>
  <c r="B183" i="3"/>
  <c r="Z182" i="3"/>
  <c r="B182" i="3"/>
  <c r="Z181" i="3"/>
  <c r="B181" i="3"/>
  <c r="Z180" i="3"/>
  <c r="B180" i="3"/>
  <c r="Z179" i="3"/>
  <c r="B179" i="3"/>
  <c r="Z178" i="3"/>
  <c r="B178" i="3"/>
  <c r="Z177" i="3"/>
  <c r="B177" i="3"/>
  <c r="Z176" i="3"/>
  <c r="B176" i="3"/>
  <c r="Z175" i="3"/>
  <c r="B175" i="3"/>
  <c r="Z174" i="3"/>
  <c r="B174" i="3"/>
  <c r="Z173" i="3"/>
  <c r="B173" i="3"/>
  <c r="Z172" i="3"/>
  <c r="B172" i="3"/>
  <c r="Z171" i="3"/>
  <c r="B171" i="3"/>
  <c r="Z170" i="3"/>
  <c r="B170" i="3"/>
  <c r="Z169" i="3"/>
  <c r="B169" i="3"/>
  <c r="Z168" i="3"/>
  <c r="B168" i="3"/>
  <c r="Z167" i="3"/>
  <c r="B167" i="3"/>
  <c r="Z166" i="3"/>
  <c r="B166" i="3"/>
  <c r="Z165" i="3"/>
  <c r="B165" i="3"/>
  <c r="Z164" i="3"/>
  <c r="B164" i="3"/>
  <c r="Z163" i="3"/>
  <c r="B163" i="3"/>
  <c r="Z162" i="3"/>
  <c r="B162" i="3"/>
  <c r="Z161" i="3"/>
  <c r="B161" i="3"/>
  <c r="Z160" i="3"/>
  <c r="B160" i="3"/>
  <c r="Z159" i="3"/>
  <c r="B159" i="3"/>
  <c r="Z158" i="3"/>
  <c r="B158" i="3"/>
  <c r="Z157" i="3"/>
  <c r="B157" i="3"/>
  <c r="Z156" i="3"/>
  <c r="B156" i="3"/>
  <c r="Z155" i="3"/>
  <c r="B155" i="3"/>
  <c r="Z154" i="3"/>
  <c r="B154" i="3"/>
  <c r="Z153" i="3"/>
  <c r="B153" i="3"/>
  <c r="Z152" i="3"/>
  <c r="B152" i="3"/>
  <c r="Z151" i="3"/>
  <c r="B151" i="3"/>
  <c r="Z150" i="3"/>
  <c r="B150" i="3"/>
  <c r="Z149" i="3"/>
  <c r="B149" i="3"/>
  <c r="Z148" i="3"/>
  <c r="B148" i="3"/>
  <c r="Z147" i="3"/>
  <c r="B147" i="3"/>
  <c r="Z146" i="3"/>
  <c r="B146" i="3"/>
  <c r="Z145" i="3"/>
  <c r="B145" i="3"/>
  <c r="Z144" i="3"/>
  <c r="B144" i="3"/>
  <c r="Z143" i="3"/>
  <c r="B143" i="3"/>
  <c r="Z142" i="3"/>
  <c r="B142" i="3"/>
  <c r="Z141" i="3"/>
  <c r="B141" i="3"/>
  <c r="Z140" i="3"/>
  <c r="B140" i="3"/>
  <c r="Z139" i="3"/>
  <c r="B139" i="3"/>
  <c r="Z138" i="3"/>
  <c r="B138" i="3"/>
  <c r="Z137" i="3"/>
  <c r="B137" i="3"/>
  <c r="Z136" i="3"/>
  <c r="B136" i="3"/>
  <c r="Z135" i="3"/>
  <c r="B135" i="3"/>
  <c r="Z134" i="3"/>
  <c r="B134" i="3"/>
  <c r="Z133" i="3"/>
  <c r="B133" i="3"/>
  <c r="Z132" i="3"/>
  <c r="B132" i="3"/>
  <c r="Z131" i="3"/>
  <c r="B131" i="3"/>
  <c r="Z130" i="3"/>
  <c r="B130" i="3"/>
  <c r="Z129" i="3"/>
  <c r="B129" i="3"/>
  <c r="Z128" i="3"/>
  <c r="B128" i="3"/>
  <c r="Z127" i="3"/>
  <c r="B127" i="3"/>
  <c r="Z126" i="3"/>
  <c r="B126" i="3"/>
  <c r="Z125" i="3"/>
  <c r="B125" i="3"/>
  <c r="Z124" i="3"/>
  <c r="B124" i="3"/>
  <c r="Z123" i="3"/>
  <c r="B123" i="3"/>
  <c r="Z122" i="3"/>
  <c r="B122" i="3"/>
  <c r="Z121" i="3"/>
  <c r="B121" i="3"/>
  <c r="Z120" i="3"/>
  <c r="B120" i="3"/>
  <c r="Z119" i="3"/>
  <c r="B119" i="3"/>
  <c r="Z118" i="3"/>
  <c r="B118" i="3"/>
  <c r="Z117" i="3"/>
  <c r="B117" i="3"/>
  <c r="Z116" i="3"/>
  <c r="B116" i="3"/>
  <c r="Z115" i="3"/>
  <c r="B115" i="3"/>
  <c r="Z114" i="3"/>
  <c r="B114" i="3"/>
  <c r="Z113" i="3"/>
  <c r="B113" i="3"/>
  <c r="Z112" i="3"/>
  <c r="B112" i="3"/>
  <c r="Z111" i="3"/>
  <c r="B111" i="3"/>
  <c r="Z110" i="3"/>
  <c r="B110" i="3"/>
  <c r="Z109" i="3"/>
  <c r="B109" i="3"/>
  <c r="Z108" i="3"/>
  <c r="B108" i="3"/>
  <c r="Z107" i="3"/>
  <c r="B107" i="3"/>
  <c r="Z106" i="3"/>
  <c r="B106" i="3"/>
  <c r="Z105" i="3"/>
  <c r="B105" i="3"/>
  <c r="Z104" i="3"/>
  <c r="B104" i="3"/>
  <c r="Z103" i="3"/>
  <c r="B103" i="3"/>
  <c r="Z102" i="3"/>
  <c r="B102" i="3"/>
  <c r="Z101" i="3"/>
  <c r="B101" i="3"/>
  <c r="Z100" i="3"/>
  <c r="B100" i="3"/>
  <c r="Z99" i="3"/>
  <c r="B99" i="3"/>
  <c r="Z98" i="3"/>
  <c r="B98" i="3"/>
  <c r="Z97" i="3"/>
  <c r="B97" i="3"/>
  <c r="Z96" i="3"/>
  <c r="B96" i="3"/>
  <c r="Z95" i="3"/>
  <c r="B95" i="3"/>
  <c r="Z94" i="3"/>
  <c r="B94" i="3"/>
  <c r="Z93" i="3"/>
  <c r="B93" i="3"/>
  <c r="Z92" i="3"/>
  <c r="B92" i="3"/>
  <c r="Z91" i="3"/>
  <c r="B91" i="3"/>
  <c r="Z90" i="3"/>
  <c r="B90" i="3"/>
  <c r="Z89" i="3"/>
  <c r="B89" i="3"/>
  <c r="Z88" i="3"/>
  <c r="B88" i="3"/>
  <c r="Z87" i="3"/>
  <c r="B87" i="3"/>
  <c r="Z86" i="3"/>
  <c r="B86" i="3"/>
  <c r="Z85" i="3"/>
  <c r="B85" i="3"/>
  <c r="Z84" i="3"/>
  <c r="B84" i="3"/>
  <c r="Z83" i="3"/>
  <c r="B83" i="3"/>
  <c r="Z82" i="3"/>
  <c r="B82" i="3"/>
  <c r="Z81" i="3"/>
  <c r="B81" i="3"/>
  <c r="Z80" i="3"/>
  <c r="B80" i="3"/>
  <c r="Z79" i="3"/>
  <c r="B79" i="3"/>
  <c r="Z78" i="3"/>
  <c r="B78" i="3"/>
  <c r="Z77" i="3"/>
  <c r="B77" i="3"/>
  <c r="Z76" i="3"/>
  <c r="B76" i="3"/>
  <c r="Z75" i="3"/>
  <c r="B75" i="3"/>
  <c r="Z74" i="3"/>
  <c r="B74" i="3"/>
  <c r="Z73" i="3"/>
  <c r="B73" i="3"/>
  <c r="Z72" i="3"/>
  <c r="B72" i="3"/>
  <c r="Z71" i="3"/>
  <c r="B71" i="3"/>
  <c r="Z70" i="3"/>
  <c r="B70" i="3"/>
  <c r="Z69" i="3"/>
  <c r="B69" i="3"/>
  <c r="Z68" i="3"/>
  <c r="B68" i="3"/>
  <c r="Z67" i="3"/>
  <c r="B67" i="3"/>
  <c r="Z66" i="3"/>
  <c r="B66" i="3"/>
  <c r="Z65" i="3"/>
  <c r="B65" i="3"/>
  <c r="Z64" i="3"/>
  <c r="B64" i="3"/>
  <c r="Z63" i="3"/>
  <c r="B63" i="3"/>
  <c r="Z62" i="3"/>
  <c r="B62" i="3"/>
  <c r="Z61" i="3"/>
  <c r="B61" i="3"/>
  <c r="Z60" i="3"/>
  <c r="B60" i="3"/>
  <c r="Z59" i="3"/>
  <c r="B59" i="3"/>
  <c r="Z58" i="3"/>
  <c r="B58" i="3"/>
  <c r="Z57" i="3"/>
  <c r="B57" i="3"/>
  <c r="Z56" i="3"/>
  <c r="B56" i="3"/>
  <c r="Z55" i="3"/>
  <c r="B55" i="3"/>
  <c r="Z54" i="3"/>
  <c r="B54" i="3"/>
  <c r="Z53" i="3"/>
  <c r="B53" i="3"/>
  <c r="Z52" i="3"/>
  <c r="B52" i="3"/>
  <c r="Z51" i="3"/>
  <c r="B51" i="3"/>
  <c r="Z50" i="3"/>
  <c r="B50" i="3"/>
  <c r="Z49" i="3"/>
  <c r="B49" i="3"/>
  <c r="Z48" i="3"/>
  <c r="B48" i="3"/>
  <c r="Z47" i="3"/>
  <c r="B47" i="3"/>
  <c r="Z46" i="3"/>
  <c r="B46" i="3"/>
  <c r="Z45" i="3"/>
  <c r="B45" i="3"/>
  <c r="Z44" i="3"/>
  <c r="B44" i="3"/>
  <c r="Z43" i="3"/>
  <c r="B43" i="3"/>
  <c r="Z42" i="3"/>
  <c r="B42" i="3"/>
  <c r="Z41" i="3"/>
  <c r="B41" i="3"/>
  <c r="Z40" i="3"/>
  <c r="B40" i="3"/>
  <c r="Z39" i="3"/>
  <c r="B39" i="3"/>
  <c r="Z38" i="3"/>
  <c r="B38" i="3"/>
  <c r="Z37" i="3"/>
  <c r="B37" i="3"/>
  <c r="Z36" i="3"/>
  <c r="B36" i="3"/>
  <c r="Z35" i="3"/>
  <c r="B35" i="3"/>
  <c r="Z34" i="3"/>
  <c r="B34" i="3"/>
  <c r="Z33" i="3"/>
  <c r="B33" i="3"/>
  <c r="Z32" i="3"/>
  <c r="B32" i="3"/>
  <c r="Z31" i="3"/>
  <c r="B31" i="3"/>
  <c r="Z30" i="3"/>
  <c r="B30" i="3"/>
  <c r="Z29" i="3"/>
  <c r="B29" i="3"/>
  <c r="Z28" i="3"/>
  <c r="B28" i="3"/>
  <c r="Z27" i="3"/>
  <c r="B27" i="3"/>
  <c r="Z26" i="3"/>
  <c r="B26" i="3"/>
  <c r="Z25" i="3"/>
  <c r="B25" i="3"/>
  <c r="Z24" i="3"/>
  <c r="B24" i="3"/>
  <c r="Z23" i="3"/>
  <c r="B23" i="3"/>
  <c r="Z22" i="3"/>
  <c r="B22" i="3"/>
  <c r="Z21" i="3"/>
  <c r="B21" i="3"/>
  <c r="Z20" i="3"/>
  <c r="B20" i="3"/>
  <c r="Z19" i="3"/>
  <c r="B19" i="3"/>
  <c r="Z18" i="3"/>
  <c r="B18" i="3"/>
  <c r="Z17" i="3"/>
  <c r="B17" i="3"/>
  <c r="Z16" i="3"/>
  <c r="B16" i="3"/>
  <c r="Z15" i="3"/>
  <c r="B15" i="3"/>
  <c r="Z14" i="3"/>
  <c r="B14" i="3"/>
  <c r="Z13" i="3"/>
  <c r="B13" i="3"/>
  <c r="Z12" i="3"/>
  <c r="B12" i="3"/>
  <c r="Z11" i="3"/>
  <c r="B11" i="3"/>
  <c r="Z10" i="3"/>
  <c r="AA10" i="3" s="1"/>
  <c r="Y10" i="3"/>
  <c r="Y11" i="3" s="1"/>
  <c r="Y12" i="3" s="1"/>
  <c r="Y13" i="3" s="1"/>
  <c r="Y14" i="3" s="1"/>
  <c r="Y15" i="3" s="1"/>
  <c r="Y16" i="3" s="1"/>
  <c r="Y17" i="3" s="1"/>
  <c r="Y18" i="3" s="1"/>
  <c r="Y19" i="3" s="1"/>
  <c r="Y20" i="3" s="1"/>
  <c r="Y21" i="3" s="1"/>
  <c r="Y22" i="3" s="1"/>
  <c r="Y23" i="3" s="1"/>
  <c r="Y24" i="3" s="1"/>
  <c r="Y25" i="3" s="1"/>
  <c r="Y26" i="3" s="1"/>
  <c r="Y27" i="3" s="1"/>
  <c r="Y28" i="3" s="1"/>
  <c r="Y29" i="3" s="1"/>
  <c r="Y30" i="3" s="1"/>
  <c r="Y31" i="3" s="1"/>
  <c r="Y32" i="3" s="1"/>
  <c r="Y33" i="3" s="1"/>
  <c r="Y34" i="3" s="1"/>
  <c r="Y35" i="3" s="1"/>
  <c r="Y36" i="3" s="1"/>
  <c r="Y37" i="3" s="1"/>
  <c r="Y38" i="3" s="1"/>
  <c r="Y39" i="3" s="1"/>
  <c r="Y40" i="3" s="1"/>
  <c r="Y41" i="3" s="1"/>
  <c r="Y42" i="3" s="1"/>
  <c r="Y43" i="3" s="1"/>
  <c r="Y44" i="3" s="1"/>
  <c r="Y45" i="3" s="1"/>
  <c r="Y46" i="3" s="1"/>
  <c r="Y47" i="3" s="1"/>
  <c r="Y48" i="3" s="1"/>
  <c r="Y49" i="3" s="1"/>
  <c r="Y50" i="3" s="1"/>
  <c r="Y51" i="3" s="1"/>
  <c r="Y52" i="3" s="1"/>
  <c r="Y53" i="3" s="1"/>
  <c r="Y54" i="3" s="1"/>
  <c r="Y55" i="3" s="1"/>
  <c r="Y56" i="3" s="1"/>
  <c r="Y57" i="3" s="1"/>
  <c r="Y58" i="3" s="1"/>
  <c r="Y59" i="3" s="1"/>
  <c r="Y60" i="3" s="1"/>
  <c r="Y61" i="3" s="1"/>
  <c r="Y62" i="3" s="1"/>
  <c r="Y63" i="3" s="1"/>
  <c r="Y64" i="3" s="1"/>
  <c r="Y65" i="3" s="1"/>
  <c r="Y66" i="3" s="1"/>
  <c r="Y67" i="3" s="1"/>
  <c r="Y68" i="3" s="1"/>
  <c r="Y69" i="3" s="1"/>
  <c r="Y70" i="3" s="1"/>
  <c r="Y71" i="3" s="1"/>
  <c r="Y72" i="3" s="1"/>
  <c r="Y73" i="3" s="1"/>
  <c r="Y74" i="3" s="1"/>
  <c r="Y75" i="3" s="1"/>
  <c r="Y76" i="3" s="1"/>
  <c r="Y77" i="3" s="1"/>
  <c r="Y78" i="3" s="1"/>
  <c r="Y79" i="3" s="1"/>
  <c r="Y80" i="3" s="1"/>
  <c r="Y81" i="3" s="1"/>
  <c r="Y82" i="3" s="1"/>
  <c r="Y83" i="3" s="1"/>
  <c r="Y84" i="3" s="1"/>
  <c r="Y85" i="3" s="1"/>
  <c r="Y86" i="3" s="1"/>
  <c r="Y87" i="3" s="1"/>
  <c r="Y88" i="3" s="1"/>
  <c r="Y89" i="3" s="1"/>
  <c r="Y90" i="3" s="1"/>
  <c r="Y91" i="3" s="1"/>
  <c r="Y92" i="3" s="1"/>
  <c r="Y93" i="3" s="1"/>
  <c r="Y94" i="3" s="1"/>
  <c r="Y95" i="3" s="1"/>
  <c r="Y96" i="3" s="1"/>
  <c r="Y97" i="3" s="1"/>
  <c r="Y98" i="3" s="1"/>
  <c r="Y99" i="3" s="1"/>
  <c r="Y100" i="3" s="1"/>
  <c r="Y101" i="3" s="1"/>
  <c r="Y102" i="3" s="1"/>
  <c r="Y103" i="3" s="1"/>
  <c r="Y104" i="3" s="1"/>
  <c r="Y105" i="3" s="1"/>
  <c r="Y106" i="3" s="1"/>
  <c r="Y107" i="3" s="1"/>
  <c r="Y108" i="3" s="1"/>
  <c r="Y109" i="3" s="1"/>
  <c r="Y110" i="3" s="1"/>
  <c r="Y111" i="3" s="1"/>
  <c r="Y112" i="3" s="1"/>
  <c r="Y113" i="3" s="1"/>
  <c r="Y114" i="3" s="1"/>
  <c r="Y115" i="3" s="1"/>
  <c r="Y116" i="3" s="1"/>
  <c r="Y117" i="3" s="1"/>
  <c r="Y118" i="3" s="1"/>
  <c r="Y119" i="3" s="1"/>
  <c r="Y120" i="3" s="1"/>
  <c r="Y121" i="3" s="1"/>
  <c r="Y122" i="3" s="1"/>
  <c r="Y123" i="3" s="1"/>
  <c r="Y124" i="3" s="1"/>
  <c r="Y125" i="3" s="1"/>
  <c r="Y126" i="3" s="1"/>
  <c r="Y127" i="3" s="1"/>
  <c r="Y128" i="3" s="1"/>
  <c r="Y129" i="3" s="1"/>
  <c r="Y130" i="3" s="1"/>
  <c r="Y131" i="3" s="1"/>
  <c r="Y132" i="3" s="1"/>
  <c r="Y133" i="3" s="1"/>
  <c r="Y134" i="3" s="1"/>
  <c r="Y135" i="3" s="1"/>
  <c r="Y136" i="3" s="1"/>
  <c r="Y137" i="3" s="1"/>
  <c r="Y138" i="3" s="1"/>
  <c r="Y139" i="3" s="1"/>
  <c r="Y140" i="3" s="1"/>
  <c r="Y141" i="3" s="1"/>
  <c r="Y142" i="3" s="1"/>
  <c r="Y143" i="3" s="1"/>
  <c r="Y144" i="3" s="1"/>
  <c r="Y145" i="3" s="1"/>
  <c r="Y146" i="3" s="1"/>
  <c r="Y147" i="3" s="1"/>
  <c r="Y148" i="3" s="1"/>
  <c r="Y149" i="3" s="1"/>
  <c r="Y150" i="3" s="1"/>
  <c r="Y151" i="3" s="1"/>
  <c r="Y152" i="3" s="1"/>
  <c r="Y153" i="3" s="1"/>
  <c r="Y154" i="3" s="1"/>
  <c r="Y155" i="3" s="1"/>
  <c r="Y156" i="3" s="1"/>
  <c r="Y157" i="3" s="1"/>
  <c r="Y158" i="3" s="1"/>
  <c r="Y159" i="3" s="1"/>
  <c r="Y160" i="3" s="1"/>
  <c r="Y161" i="3" s="1"/>
  <c r="Y162" i="3" s="1"/>
  <c r="Y163" i="3" s="1"/>
  <c r="Y164" i="3" s="1"/>
  <c r="Y165" i="3" s="1"/>
  <c r="Y166" i="3" s="1"/>
  <c r="Y167" i="3" s="1"/>
  <c r="Y168" i="3" s="1"/>
  <c r="Y169" i="3" s="1"/>
  <c r="Y170" i="3" s="1"/>
  <c r="Y171" i="3" s="1"/>
  <c r="Y172" i="3" s="1"/>
  <c r="Y173" i="3" s="1"/>
  <c r="Y174" i="3" s="1"/>
  <c r="Y175" i="3" s="1"/>
  <c r="Y176" i="3" s="1"/>
  <c r="Y177" i="3" s="1"/>
  <c r="Y178" i="3" s="1"/>
  <c r="Y179" i="3" s="1"/>
  <c r="Y180" i="3" s="1"/>
  <c r="Y181" i="3" s="1"/>
  <c r="Y182" i="3" s="1"/>
  <c r="Y183" i="3" s="1"/>
  <c r="Y184" i="3" s="1"/>
  <c r="Y185" i="3" s="1"/>
  <c r="Y186" i="3" s="1"/>
  <c r="Y187" i="3" s="1"/>
  <c r="Y188" i="3" s="1"/>
  <c r="Y189" i="3" s="1"/>
  <c r="Y190" i="3" s="1"/>
  <c r="Y191" i="3" s="1"/>
  <c r="Y192" i="3" s="1"/>
  <c r="Y193" i="3" s="1"/>
  <c r="Y194" i="3" s="1"/>
  <c r="Y195" i="3" s="1"/>
  <c r="Y196" i="3" s="1"/>
  <c r="Y197" i="3" s="1"/>
  <c r="Y198" i="3" s="1"/>
  <c r="Y199" i="3" s="1"/>
  <c r="Y200" i="3" s="1"/>
  <c r="Y201" i="3" s="1"/>
  <c r="Y202" i="3" s="1"/>
  <c r="Y203" i="3" s="1"/>
  <c r="Y204" i="3" s="1"/>
  <c r="Y205" i="3" s="1"/>
  <c r="Y206" i="3" s="1"/>
  <c r="Y207" i="3" s="1"/>
  <c r="Y208" i="3" s="1"/>
  <c r="Y209" i="3" s="1"/>
  <c r="Y210" i="3" s="1"/>
  <c r="Y211" i="3" s="1"/>
  <c r="Y212" i="3" s="1"/>
  <c r="Y213" i="3" s="1"/>
  <c r="Y214" i="3" s="1"/>
  <c r="Y215" i="3" s="1"/>
  <c r="Y216" i="3" s="1"/>
  <c r="Y217" i="3" s="1"/>
  <c r="Y218" i="3" s="1"/>
  <c r="Y219" i="3" s="1"/>
  <c r="Y220" i="3" s="1"/>
  <c r="Y221" i="3" s="1"/>
  <c r="Y222" i="3" s="1"/>
  <c r="Y223" i="3" s="1"/>
  <c r="Y224" i="3" s="1"/>
  <c r="Y225" i="3" s="1"/>
  <c r="Y226" i="3" s="1"/>
  <c r="Y227" i="3" s="1"/>
  <c r="Y228" i="3" s="1"/>
  <c r="Y229" i="3" s="1"/>
  <c r="Y230" i="3" s="1"/>
  <c r="Y231" i="3" s="1"/>
  <c r="Y232" i="3" s="1"/>
  <c r="Y233" i="3" s="1"/>
  <c r="Y234" i="3" s="1"/>
  <c r="Y235" i="3" s="1"/>
  <c r="Y236" i="3" s="1"/>
  <c r="Y237" i="3" s="1"/>
  <c r="Y238" i="3" s="1"/>
  <c r="Y239" i="3" s="1"/>
  <c r="Y240" i="3" s="1"/>
  <c r="Y241" i="3" s="1"/>
  <c r="Y242" i="3" s="1"/>
  <c r="Y243" i="3" s="1"/>
  <c r="Y244" i="3" s="1"/>
  <c r="Y245" i="3" s="1"/>
  <c r="Y246" i="3" s="1"/>
  <c r="Y247" i="3" s="1"/>
  <c r="Y248" i="3" s="1"/>
  <c r="Y249" i="3" s="1"/>
  <c r="Y250" i="3" s="1"/>
  <c r="Y251" i="3" s="1"/>
  <c r="Y252" i="3" s="1"/>
  <c r="Y253" i="3" s="1"/>
  <c r="Y254" i="3" s="1"/>
  <c r="Y255" i="3" s="1"/>
  <c r="Y256" i="3" s="1"/>
  <c r="Y257" i="3" s="1"/>
  <c r="Y258" i="3" s="1"/>
  <c r="Y259" i="3" s="1"/>
  <c r="Y260" i="3" s="1"/>
  <c r="Y261" i="3" s="1"/>
  <c r="Y262" i="3" s="1"/>
  <c r="Y263" i="3" s="1"/>
  <c r="Y264" i="3" s="1"/>
  <c r="Y265" i="3" s="1"/>
  <c r="Y266" i="3" s="1"/>
  <c r="Y267" i="3" s="1"/>
  <c r="Y268" i="3" s="1"/>
  <c r="Y269" i="3" s="1"/>
  <c r="Y270" i="3" s="1"/>
  <c r="Y271" i="3" s="1"/>
  <c r="Y272" i="3" s="1"/>
  <c r="Y273" i="3" s="1"/>
  <c r="Y274" i="3" s="1"/>
  <c r="Y275" i="3" s="1"/>
  <c r="Y276" i="3" s="1"/>
  <c r="Y277" i="3" s="1"/>
  <c r="Y278" i="3" s="1"/>
  <c r="Y279" i="3" s="1"/>
  <c r="Y280" i="3" s="1"/>
  <c r="Y281" i="3" s="1"/>
  <c r="Y282" i="3" s="1"/>
  <c r="Y283" i="3" s="1"/>
  <c r="Y284" i="3" s="1"/>
  <c r="Y285" i="3" s="1"/>
  <c r="Y286" i="3" s="1"/>
  <c r="Y287" i="3" s="1"/>
  <c r="Y288" i="3" s="1"/>
  <c r="Y289" i="3" s="1"/>
  <c r="Y290" i="3" s="1"/>
  <c r="Y291" i="3" s="1"/>
  <c r="Y292" i="3" s="1"/>
  <c r="Y293" i="3" s="1"/>
  <c r="Y294" i="3" s="1"/>
  <c r="Y295" i="3" s="1"/>
  <c r="Y296" i="3" s="1"/>
  <c r="Y297" i="3" s="1"/>
  <c r="Y298" i="3" s="1"/>
  <c r="Y299" i="3" s="1"/>
  <c r="Y300" i="3" s="1"/>
  <c r="Y301" i="3" s="1"/>
  <c r="Y302" i="3" s="1"/>
  <c r="Y303" i="3" s="1"/>
  <c r="Y304" i="3" s="1"/>
  <c r="Y305" i="3" s="1"/>
  <c r="Y306" i="3" s="1"/>
  <c r="Y307" i="3" s="1"/>
  <c r="Y308" i="3" s="1"/>
  <c r="Y309" i="3" s="1"/>
  <c r="Y310" i="3" s="1"/>
  <c r="Y311" i="3" s="1"/>
  <c r="Y312" i="3" s="1"/>
  <c r="Y313" i="3" s="1"/>
  <c r="Y314" i="3" s="1"/>
  <c r="Y315" i="3" s="1"/>
  <c r="Y316" i="3" s="1"/>
  <c r="Y317" i="3" s="1"/>
  <c r="Y318" i="3" s="1"/>
  <c r="Y319" i="3" s="1"/>
  <c r="Y320" i="3" s="1"/>
  <c r="Y321" i="3" s="1"/>
  <c r="Y322" i="3" s="1"/>
  <c r="Y323" i="3" s="1"/>
  <c r="Y324" i="3" s="1"/>
  <c r="Y325" i="3" s="1"/>
  <c r="Y326" i="3" s="1"/>
  <c r="Y327" i="3" s="1"/>
  <c r="Y328" i="3" s="1"/>
  <c r="Y329" i="3" s="1"/>
  <c r="Y330" i="3" s="1"/>
  <c r="Y331" i="3" s="1"/>
  <c r="Y332" i="3" s="1"/>
  <c r="Y333" i="3" s="1"/>
  <c r="Y334" i="3" s="1"/>
  <c r="Y335" i="3" s="1"/>
  <c r="Y336" i="3" s="1"/>
  <c r="Y337" i="3" s="1"/>
  <c r="Y338" i="3" s="1"/>
  <c r="Y339" i="3" s="1"/>
  <c r="Y340" i="3" s="1"/>
  <c r="Y341" i="3" s="1"/>
  <c r="Y342" i="3" s="1"/>
  <c r="Y343" i="3" s="1"/>
  <c r="Y344" i="3" s="1"/>
  <c r="Y345" i="3" s="1"/>
  <c r="Y346" i="3" s="1"/>
  <c r="Y347" i="3" s="1"/>
  <c r="Y348" i="3" s="1"/>
  <c r="Y349" i="3" s="1"/>
  <c r="Y350" i="3" s="1"/>
  <c r="Y351" i="3" s="1"/>
  <c r="Y352" i="3" s="1"/>
  <c r="Y353" i="3" s="1"/>
  <c r="Y354" i="3" s="1"/>
  <c r="Y355" i="3" s="1"/>
  <c r="Y356" i="3" s="1"/>
  <c r="Y357" i="3" s="1"/>
  <c r="Y358" i="3" s="1"/>
  <c r="Y359" i="3" s="1"/>
  <c r="Y360" i="3" s="1"/>
  <c r="Y361" i="3" s="1"/>
  <c r="Y362" i="3" s="1"/>
  <c r="Y363" i="3" s="1"/>
  <c r="Y364" i="3" s="1"/>
  <c r="Y365" i="3" s="1"/>
  <c r="Y366" i="3" s="1"/>
  <c r="Y367" i="3" s="1"/>
  <c r="Y368" i="3" s="1"/>
  <c r="Y369" i="3" s="1"/>
  <c r="Y370" i="3" s="1"/>
  <c r="Y371" i="3" s="1"/>
  <c r="Y372" i="3" s="1"/>
  <c r="Y373" i="3" s="1"/>
  <c r="Y374" i="3" s="1"/>
  <c r="Y376" i="3" s="1"/>
  <c r="B10" i="3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B2" i="3" s="1"/>
  <c r="B3" i="3"/>
  <c r="B25" i="2"/>
  <c r="B22" i="2"/>
  <c r="B23" i="2" s="1"/>
  <c r="B24" i="2" s="1"/>
  <c r="B15" i="2"/>
  <c r="B12" i="2"/>
  <c r="E14" i="2" s="1"/>
  <c r="B10" i="2"/>
  <c r="E8" i="2" s="1"/>
  <c r="E5" i="2"/>
  <c r="C47" i="1"/>
  <c r="C10" i="5" s="1"/>
  <c r="B10" i="5" s="1"/>
  <c r="C38" i="1"/>
  <c r="C21" i="5" s="1"/>
  <c r="C34" i="1"/>
  <c r="C19" i="5" s="1"/>
  <c r="B23" i="1"/>
  <c r="C14" i="5" s="1"/>
  <c r="B18" i="1"/>
  <c r="C5" i="5" s="1"/>
  <c r="B5" i="5" s="1"/>
  <c r="B28" i="1" l="1"/>
  <c r="B29" i="1"/>
  <c r="B31" i="1"/>
  <c r="D33" i="1"/>
  <c r="D34" i="1" s="1"/>
  <c r="D35" i="1"/>
  <c r="B27" i="1"/>
  <c r="D36" i="1"/>
  <c r="D37" i="1"/>
  <c r="D38" i="1"/>
  <c r="B30" i="1"/>
  <c r="C5" i="4"/>
  <c r="AA11" i="3"/>
  <c r="AA12" i="3" s="1"/>
  <c r="AA13" i="3" s="1"/>
  <c r="AA14" i="3" s="1"/>
  <c r="AA15" i="3" s="1"/>
  <c r="AA16" i="3" s="1"/>
  <c r="AA17" i="3" s="1"/>
  <c r="AA18" i="3" s="1"/>
  <c r="AA19" i="3" s="1"/>
  <c r="AA20" i="3" s="1"/>
  <c r="AA21" i="3" s="1"/>
  <c r="AA22" i="3" s="1"/>
  <c r="AA23" i="3" s="1"/>
  <c r="AA24" i="3" s="1"/>
  <c r="AA25" i="3" s="1"/>
  <c r="AA26" i="3" s="1"/>
  <c r="AA27" i="3" s="1"/>
  <c r="AA28" i="3" s="1"/>
  <c r="AA29" i="3" s="1"/>
  <c r="AA30" i="3" s="1"/>
  <c r="AA31" i="3" s="1"/>
  <c r="AA32" i="3" s="1"/>
  <c r="AA33" i="3" s="1"/>
  <c r="AA34" i="3" s="1"/>
  <c r="AA35" i="3" s="1"/>
  <c r="AA36" i="3" s="1"/>
  <c r="AA37" i="3" s="1"/>
  <c r="AA38" i="3" s="1"/>
  <c r="AA39" i="3" s="1"/>
  <c r="AA40" i="3" s="1"/>
  <c r="AA41" i="3" s="1"/>
  <c r="AA42" i="3" s="1"/>
  <c r="AA43" i="3" s="1"/>
  <c r="AA44" i="3" s="1"/>
  <c r="AA45" i="3" s="1"/>
  <c r="AA46" i="3" s="1"/>
  <c r="AA47" i="3" s="1"/>
  <c r="AA48" i="3" s="1"/>
  <c r="AA49" i="3" s="1"/>
  <c r="AA50" i="3" s="1"/>
  <c r="AA51" i="3" s="1"/>
  <c r="AA52" i="3" s="1"/>
  <c r="AA53" i="3" s="1"/>
  <c r="AA54" i="3" s="1"/>
  <c r="AA55" i="3" s="1"/>
  <c r="AA56" i="3" s="1"/>
  <c r="AA57" i="3" s="1"/>
  <c r="AA58" i="3" s="1"/>
  <c r="AA59" i="3" s="1"/>
  <c r="AA60" i="3" s="1"/>
  <c r="AA61" i="3" s="1"/>
  <c r="AA62" i="3" s="1"/>
  <c r="AA63" i="3" s="1"/>
  <c r="AA64" i="3" s="1"/>
  <c r="AA65" i="3" s="1"/>
  <c r="AA66" i="3" s="1"/>
  <c r="AA67" i="3" s="1"/>
  <c r="AA68" i="3" s="1"/>
  <c r="AA69" i="3" s="1"/>
  <c r="AA70" i="3" s="1"/>
  <c r="AA71" i="3" s="1"/>
  <c r="AA72" i="3" s="1"/>
  <c r="AA73" i="3" s="1"/>
  <c r="AA74" i="3" s="1"/>
  <c r="AA75" i="3" s="1"/>
  <c r="AA76" i="3" s="1"/>
  <c r="AA77" i="3" s="1"/>
  <c r="AA78" i="3" s="1"/>
  <c r="AA79" i="3" s="1"/>
  <c r="AA80" i="3" s="1"/>
  <c r="AA81" i="3" s="1"/>
  <c r="AA82" i="3" s="1"/>
  <c r="AA83" i="3" s="1"/>
  <c r="AA84" i="3" s="1"/>
  <c r="AA85" i="3" s="1"/>
  <c r="AA86" i="3" s="1"/>
  <c r="AA87" i="3" s="1"/>
  <c r="AA88" i="3" s="1"/>
  <c r="AA89" i="3" s="1"/>
  <c r="AA90" i="3" s="1"/>
  <c r="AA91" i="3" s="1"/>
  <c r="AA92" i="3" s="1"/>
  <c r="AA93" i="3" s="1"/>
  <c r="AA94" i="3" s="1"/>
  <c r="AA95" i="3" s="1"/>
  <c r="AA96" i="3" s="1"/>
  <c r="AA97" i="3" s="1"/>
  <c r="AA98" i="3" s="1"/>
  <c r="AA99" i="3" s="1"/>
  <c r="AA100" i="3" s="1"/>
  <c r="AA101" i="3" s="1"/>
  <c r="AA102" i="3" s="1"/>
  <c r="AA103" i="3" s="1"/>
  <c r="AA104" i="3" s="1"/>
  <c r="AA105" i="3" s="1"/>
  <c r="AA106" i="3" s="1"/>
  <c r="AA107" i="3" s="1"/>
  <c r="AA108" i="3" s="1"/>
  <c r="AA109" i="3" s="1"/>
  <c r="AA110" i="3" s="1"/>
  <c r="AA111" i="3" s="1"/>
  <c r="AA112" i="3" s="1"/>
  <c r="AA113" i="3" s="1"/>
  <c r="AA114" i="3" s="1"/>
  <c r="AA115" i="3" s="1"/>
  <c r="AA116" i="3" s="1"/>
  <c r="AA117" i="3" s="1"/>
  <c r="AA118" i="3" s="1"/>
  <c r="AA119" i="3" s="1"/>
  <c r="AA120" i="3" s="1"/>
  <c r="AA121" i="3" s="1"/>
  <c r="AA122" i="3" s="1"/>
  <c r="AA123" i="3" s="1"/>
  <c r="AA124" i="3" s="1"/>
  <c r="AA125" i="3" s="1"/>
  <c r="AA126" i="3" s="1"/>
  <c r="AA127" i="3" s="1"/>
  <c r="AA128" i="3" s="1"/>
  <c r="AA129" i="3" s="1"/>
  <c r="AA130" i="3" s="1"/>
  <c r="AA131" i="3" s="1"/>
  <c r="AA132" i="3" s="1"/>
  <c r="AA133" i="3" s="1"/>
  <c r="AA134" i="3" s="1"/>
  <c r="AA135" i="3" s="1"/>
  <c r="AA136" i="3" s="1"/>
  <c r="AA137" i="3" s="1"/>
  <c r="AA138" i="3" s="1"/>
  <c r="AA139" i="3" s="1"/>
  <c r="AA140" i="3" s="1"/>
  <c r="AA141" i="3" s="1"/>
  <c r="AA142" i="3" s="1"/>
  <c r="AA143" i="3" s="1"/>
  <c r="AA144" i="3" s="1"/>
  <c r="AA145" i="3" s="1"/>
  <c r="AA146" i="3" s="1"/>
  <c r="AA147" i="3" s="1"/>
  <c r="AA148" i="3" s="1"/>
  <c r="AA149" i="3" s="1"/>
  <c r="AA150" i="3" s="1"/>
  <c r="AA151" i="3" s="1"/>
  <c r="AA152" i="3" s="1"/>
  <c r="AA153" i="3" s="1"/>
  <c r="AA154" i="3" s="1"/>
  <c r="AA155" i="3" s="1"/>
  <c r="AA156" i="3" s="1"/>
  <c r="AA157" i="3" s="1"/>
  <c r="AA158" i="3" s="1"/>
  <c r="AA159" i="3" s="1"/>
  <c r="AA160" i="3" s="1"/>
  <c r="AA161" i="3" s="1"/>
  <c r="AA162" i="3" s="1"/>
  <c r="AA163" i="3" s="1"/>
  <c r="AA164" i="3" s="1"/>
  <c r="AA165" i="3" s="1"/>
  <c r="AA166" i="3" s="1"/>
  <c r="AA167" i="3" s="1"/>
  <c r="AA168" i="3" s="1"/>
  <c r="AA169" i="3" s="1"/>
  <c r="AA170" i="3" s="1"/>
  <c r="AA171" i="3" s="1"/>
  <c r="AA172" i="3" s="1"/>
  <c r="AA173" i="3" s="1"/>
  <c r="AA174" i="3" s="1"/>
  <c r="AA175" i="3" s="1"/>
  <c r="AA176" i="3" s="1"/>
  <c r="AA177" i="3" s="1"/>
  <c r="AA178" i="3" s="1"/>
  <c r="AA179" i="3" s="1"/>
  <c r="AA180" i="3" s="1"/>
  <c r="AA181" i="3" s="1"/>
  <c r="AA182" i="3" s="1"/>
  <c r="AA183" i="3" s="1"/>
  <c r="AA184" i="3" s="1"/>
  <c r="AA185" i="3" s="1"/>
  <c r="AA186" i="3" s="1"/>
  <c r="AA187" i="3" s="1"/>
  <c r="AA188" i="3" s="1"/>
  <c r="AA189" i="3" s="1"/>
  <c r="AA190" i="3" s="1"/>
  <c r="AA191" i="3" s="1"/>
  <c r="AA192" i="3" s="1"/>
  <c r="AA193" i="3" s="1"/>
  <c r="AA194" i="3" s="1"/>
  <c r="AA195" i="3" s="1"/>
  <c r="AA196" i="3" s="1"/>
  <c r="AA197" i="3" s="1"/>
  <c r="AA198" i="3" s="1"/>
  <c r="AA199" i="3" s="1"/>
  <c r="AA200" i="3" s="1"/>
  <c r="AA201" i="3" s="1"/>
  <c r="AA202" i="3" s="1"/>
  <c r="AA203" i="3" s="1"/>
  <c r="AA204" i="3" s="1"/>
  <c r="AA205" i="3" s="1"/>
  <c r="AA206" i="3" s="1"/>
  <c r="AA207" i="3" s="1"/>
  <c r="AA208" i="3" s="1"/>
  <c r="AA209" i="3" s="1"/>
  <c r="AA210" i="3" s="1"/>
  <c r="AA211" i="3" s="1"/>
  <c r="AA212" i="3" s="1"/>
  <c r="AA213" i="3" s="1"/>
  <c r="AA214" i="3" s="1"/>
  <c r="AA215" i="3" s="1"/>
  <c r="AA216" i="3" s="1"/>
  <c r="AA217" i="3" s="1"/>
  <c r="AA218" i="3" s="1"/>
  <c r="AA219" i="3" s="1"/>
  <c r="AA220" i="3" s="1"/>
  <c r="AA221" i="3" s="1"/>
  <c r="AA222" i="3" s="1"/>
  <c r="AA223" i="3" s="1"/>
  <c r="AA224" i="3" s="1"/>
  <c r="AA225" i="3" s="1"/>
  <c r="AA226" i="3" s="1"/>
  <c r="AA227" i="3" s="1"/>
  <c r="AA228" i="3" s="1"/>
  <c r="AA229" i="3" s="1"/>
  <c r="AA230" i="3" s="1"/>
  <c r="AA231" i="3" s="1"/>
  <c r="AA232" i="3" s="1"/>
  <c r="AA233" i="3" s="1"/>
  <c r="AA234" i="3" s="1"/>
  <c r="AA235" i="3" s="1"/>
  <c r="AA236" i="3" s="1"/>
  <c r="AA237" i="3" s="1"/>
  <c r="AA238" i="3" s="1"/>
  <c r="AA239" i="3" s="1"/>
  <c r="AA240" i="3" s="1"/>
  <c r="AA241" i="3" s="1"/>
  <c r="AA242" i="3" s="1"/>
  <c r="AA243" i="3" s="1"/>
  <c r="AA244" i="3" s="1"/>
  <c r="AA245" i="3" s="1"/>
  <c r="AA246" i="3" s="1"/>
  <c r="AA247" i="3" s="1"/>
  <c r="AA248" i="3" s="1"/>
  <c r="AA249" i="3" s="1"/>
  <c r="AA250" i="3" s="1"/>
  <c r="AA251" i="3" s="1"/>
  <c r="AA252" i="3" s="1"/>
  <c r="AA253" i="3" s="1"/>
  <c r="AA254" i="3" s="1"/>
  <c r="AA255" i="3" s="1"/>
  <c r="AA256" i="3" s="1"/>
  <c r="AA257" i="3" s="1"/>
  <c r="AA258" i="3" s="1"/>
  <c r="AA259" i="3" s="1"/>
  <c r="AA260" i="3" s="1"/>
  <c r="AA261" i="3" s="1"/>
  <c r="AA262" i="3" s="1"/>
  <c r="AA263" i="3" s="1"/>
  <c r="AA264" i="3" s="1"/>
  <c r="AA265" i="3" s="1"/>
  <c r="AA266" i="3" s="1"/>
  <c r="AA267" i="3" s="1"/>
  <c r="AA268" i="3" s="1"/>
  <c r="AA269" i="3" s="1"/>
  <c r="AA270" i="3" s="1"/>
  <c r="AA271" i="3" s="1"/>
  <c r="AA272" i="3" s="1"/>
  <c r="AA273" i="3" s="1"/>
  <c r="AA274" i="3" s="1"/>
  <c r="AA275" i="3" s="1"/>
  <c r="AA276" i="3" s="1"/>
  <c r="AA277" i="3" s="1"/>
  <c r="AA278" i="3" s="1"/>
  <c r="AA279" i="3" s="1"/>
  <c r="AA280" i="3" s="1"/>
  <c r="AA281" i="3" s="1"/>
  <c r="AA282" i="3" s="1"/>
  <c r="AA283" i="3" s="1"/>
  <c r="AA284" i="3" s="1"/>
  <c r="AA285" i="3" s="1"/>
  <c r="AA286" i="3" s="1"/>
  <c r="AA287" i="3" s="1"/>
  <c r="AA288" i="3" s="1"/>
  <c r="AA289" i="3" s="1"/>
  <c r="AA290" i="3" s="1"/>
  <c r="AA291" i="3" s="1"/>
  <c r="AA292" i="3" s="1"/>
  <c r="AA293" i="3" s="1"/>
  <c r="AA294" i="3" s="1"/>
  <c r="AA295" i="3" s="1"/>
  <c r="AA296" i="3" s="1"/>
  <c r="AA297" i="3" s="1"/>
  <c r="AA298" i="3" s="1"/>
  <c r="AA299" i="3" s="1"/>
  <c r="AA300" i="3" s="1"/>
  <c r="AA301" i="3" s="1"/>
  <c r="AA302" i="3" s="1"/>
  <c r="AA303" i="3" s="1"/>
  <c r="AA304" i="3" s="1"/>
  <c r="AA305" i="3" s="1"/>
  <c r="AA306" i="3" s="1"/>
  <c r="AA307" i="3" s="1"/>
  <c r="AA308" i="3" s="1"/>
  <c r="AA309" i="3" s="1"/>
  <c r="AA310" i="3" s="1"/>
  <c r="AA311" i="3" s="1"/>
  <c r="AA312" i="3" s="1"/>
  <c r="AA313" i="3" s="1"/>
  <c r="AA314" i="3" s="1"/>
  <c r="AA315" i="3" s="1"/>
  <c r="AA316" i="3" s="1"/>
  <c r="AA317" i="3" s="1"/>
  <c r="AA318" i="3" s="1"/>
  <c r="AA319" i="3" s="1"/>
  <c r="AA320" i="3" s="1"/>
  <c r="AA321" i="3" s="1"/>
  <c r="AA322" i="3" s="1"/>
  <c r="AA323" i="3" s="1"/>
  <c r="AA324" i="3" s="1"/>
  <c r="AA325" i="3" s="1"/>
  <c r="AA326" i="3" s="1"/>
  <c r="AA327" i="3" s="1"/>
  <c r="AA328" i="3" s="1"/>
  <c r="AA329" i="3" s="1"/>
  <c r="AA330" i="3" s="1"/>
  <c r="AA331" i="3" s="1"/>
  <c r="AA332" i="3" s="1"/>
  <c r="AA333" i="3" s="1"/>
  <c r="AA334" i="3" s="1"/>
  <c r="AA335" i="3" s="1"/>
  <c r="AA336" i="3" s="1"/>
  <c r="AA337" i="3" s="1"/>
  <c r="AA338" i="3" s="1"/>
  <c r="AA339" i="3" s="1"/>
  <c r="AA340" i="3" s="1"/>
  <c r="AA341" i="3" s="1"/>
  <c r="AA342" i="3" s="1"/>
  <c r="AA343" i="3" s="1"/>
  <c r="AA344" i="3" s="1"/>
  <c r="AA345" i="3" s="1"/>
  <c r="AA346" i="3" s="1"/>
  <c r="AA347" i="3" s="1"/>
  <c r="AA348" i="3" s="1"/>
  <c r="AA349" i="3" s="1"/>
  <c r="AA350" i="3" s="1"/>
  <c r="AA351" i="3" s="1"/>
  <c r="AA352" i="3" s="1"/>
  <c r="AA353" i="3" s="1"/>
  <c r="AA354" i="3" s="1"/>
  <c r="AA355" i="3" s="1"/>
  <c r="AA356" i="3" s="1"/>
  <c r="AA357" i="3" s="1"/>
  <c r="AA358" i="3" s="1"/>
  <c r="AA359" i="3" s="1"/>
  <c r="AA360" i="3" s="1"/>
  <c r="AA361" i="3" s="1"/>
  <c r="AA362" i="3" s="1"/>
  <c r="AA363" i="3" s="1"/>
  <c r="AA364" i="3" s="1"/>
  <c r="AA365" i="3" s="1"/>
  <c r="AA366" i="3" s="1"/>
  <c r="AA367" i="3" s="1"/>
  <c r="AA368" i="3" s="1"/>
  <c r="AA369" i="3" s="1"/>
  <c r="AA370" i="3" s="1"/>
  <c r="AA371" i="3" s="1"/>
  <c r="AA372" i="3" s="1"/>
  <c r="AA373" i="3" s="1"/>
  <c r="AA374" i="3" s="1"/>
  <c r="AA376" i="3" s="1"/>
  <c r="C6" i="4"/>
  <c r="G6" i="4"/>
  <c r="G13" i="4"/>
  <c r="E11" i="2"/>
  <c r="E13" i="2" s="1"/>
  <c r="E15" i="2" s="1"/>
  <c r="B12" i="5"/>
  <c r="B14" i="5" s="1"/>
  <c r="B24" i="1"/>
  <c r="G2" i="4"/>
  <c r="G5" i="4"/>
  <c r="D32" i="1"/>
  <c r="G3" i="4"/>
  <c r="B20" i="2" s="1"/>
  <c r="B6" i="3"/>
  <c r="B4" i="3"/>
  <c r="B7" i="3"/>
  <c r="E14" i="4" s="1"/>
  <c r="B8" i="3"/>
  <c r="B5" i="3"/>
  <c r="B11" i="2"/>
  <c r="B14" i="2" s="1"/>
  <c r="B7" i="2"/>
  <c r="C23" i="1"/>
  <c r="B376" i="3"/>
  <c r="L376" i="3"/>
  <c r="G19" i="4" s="1"/>
  <c r="B6" i="2"/>
  <c r="E16" i="2" s="1"/>
  <c r="G7" i="4"/>
  <c r="D16" i="1" s="1"/>
  <c r="G16" i="4"/>
  <c r="G4" i="4"/>
  <c r="C7" i="4"/>
  <c r="C4" i="4"/>
  <c r="D21" i="1" s="1"/>
  <c r="C14" i="4" l="1"/>
  <c r="D26" i="1" s="1"/>
  <c r="B18" i="2"/>
  <c r="B12" i="4"/>
  <c r="B13" i="5"/>
  <c r="B13" i="4" s="1"/>
  <c r="B15" i="5"/>
  <c r="F2" i="4" s="1"/>
  <c r="B14" i="4"/>
  <c r="B3" i="4"/>
  <c r="C17" i="4"/>
  <c r="C24" i="1"/>
  <c r="B25" i="1"/>
  <c r="E17" i="4"/>
  <c r="E21" i="4"/>
  <c r="D14" i="4"/>
  <c r="E13" i="4"/>
  <c r="E20" i="4"/>
  <c r="F14" i="4"/>
  <c r="C21" i="4"/>
  <c r="C22" i="4"/>
  <c r="E22" i="4"/>
  <c r="C11" i="4"/>
  <c r="E18" i="4"/>
  <c r="C15" i="4"/>
  <c r="C23" i="4"/>
  <c r="C18" i="4"/>
  <c r="C19" i="4"/>
  <c r="E19" i="4"/>
  <c r="E17" i="2"/>
  <c r="D12" i="4"/>
  <c r="E15" i="4"/>
  <c r="E11" i="4"/>
  <c r="E23" i="4"/>
  <c r="E16" i="4"/>
  <c r="C16" i="4"/>
  <c r="G12" i="4"/>
  <c r="C3" i="4"/>
  <c r="D23" i="1" s="1"/>
  <c r="C2" i="4"/>
  <c r="D20" i="1" s="1"/>
  <c r="C13" i="4"/>
  <c r="F12" i="4"/>
  <c r="C20" i="4"/>
  <c r="B17" i="2"/>
  <c r="B13" i="2"/>
  <c r="B9" i="2"/>
  <c r="E18" i="2" l="1"/>
  <c r="E19" i="2" s="1"/>
  <c r="D13" i="4"/>
  <c r="F13" i="4"/>
  <c r="B2" i="4"/>
  <c r="B4" i="4"/>
  <c r="F15" i="4"/>
  <c r="D15" i="4"/>
  <c r="B15" i="4"/>
  <c r="B5" i="4"/>
  <c r="B19" i="5"/>
  <c r="B19" i="4" s="1"/>
  <c r="B26" i="1"/>
  <c r="C25" i="1"/>
  <c r="D25" i="1"/>
  <c r="B28" i="2"/>
  <c r="E12" i="4"/>
  <c r="D19" i="1" s="1"/>
  <c r="C12" i="4"/>
  <c r="B16" i="2"/>
  <c r="B19" i="2"/>
  <c r="B21" i="2" s="1"/>
  <c r="B26" i="2" s="1"/>
  <c r="B27" i="2" s="1"/>
  <c r="F19" i="4" l="1"/>
  <c r="D19" i="4"/>
  <c r="B32" i="1"/>
  <c r="C26" i="1"/>
  <c r="D24" i="1"/>
  <c r="B33" i="1" l="1"/>
  <c r="B34" i="1" l="1"/>
  <c r="B37" i="1"/>
  <c r="B36" i="1"/>
  <c r="B35" i="1"/>
  <c r="C16" i="5"/>
  <c r="B16" i="5" s="1"/>
  <c r="B38" i="1" l="1"/>
  <c r="B39" i="1" s="1"/>
  <c r="B6" i="4"/>
  <c r="B18" i="5"/>
  <c r="B17" i="5"/>
  <c r="F16" i="4"/>
  <c r="B22" i="5"/>
  <c r="D16" i="4"/>
  <c r="B7" i="4"/>
  <c r="B16" i="4"/>
  <c r="F3" i="4"/>
  <c r="B20" i="5"/>
  <c r="B40" i="1" l="1"/>
  <c r="B41" i="1" s="1"/>
  <c r="C7" i="5" s="1"/>
  <c r="B11" i="4" s="1"/>
  <c r="B21" i="5"/>
  <c r="B23" i="5" s="1"/>
  <c r="D20" i="4"/>
  <c r="B22" i="4"/>
  <c r="F20" i="4"/>
  <c r="F22" i="4"/>
  <c r="D22" i="4"/>
  <c r="B21" i="4"/>
  <c r="F17" i="4"/>
  <c r="D17" i="4"/>
  <c r="B17" i="4"/>
  <c r="F18" i="4"/>
  <c r="D18" i="4"/>
  <c r="B18" i="4"/>
  <c r="B7" i="5" l="1"/>
  <c r="C9" i="5"/>
  <c r="C11" i="5" s="1"/>
  <c r="B11" i="5" s="1"/>
  <c r="B9" i="5" s="1"/>
  <c r="B42" i="1"/>
  <c r="B43" i="1" s="1"/>
  <c r="B44" i="1" s="1"/>
  <c r="B45" i="1" s="1"/>
  <c r="B46" i="1" s="1"/>
  <c r="B47" i="1" s="1"/>
  <c r="D21" i="4"/>
  <c r="B20" i="4"/>
  <c r="F21" i="4"/>
  <c r="F7" i="4"/>
  <c r="F5" i="4"/>
  <c r="F11" i="4"/>
  <c r="D11" i="4"/>
  <c r="F6" i="4"/>
  <c r="B23" i="4"/>
  <c r="C23" i="5"/>
  <c r="D23" i="4"/>
  <c r="F23" i="4"/>
  <c r="F4" i="4"/>
  <c r="B48" i="1" l="1"/>
  <c r="B49" i="1" s="1"/>
</calcChain>
</file>

<file path=xl/sharedStrings.xml><?xml version="1.0" encoding="utf-8"?>
<sst xmlns="http://schemas.openxmlformats.org/spreadsheetml/2006/main" count="263" uniqueCount="205">
  <si>
    <t>Plan d'affaires</t>
  </si>
  <si>
    <t>Objectif n ° 2: n ° 1 au Canada</t>
  </si>
  <si>
    <t>Objectif n ° 3: Structurer l'équipe avant septembre 2022</t>
  </si>
  <si>
    <t>Objectif n ° 4: Avoir au moins 2 à 3 semaines de vacances avant la fin de l'année</t>
  </si>
  <si>
    <t>Ce que vous obtenez en atteignant vos objectifs n'est pas aussi important que ce que vous devenez en atteignant vos objectifs. "Zig Ziglar</t>
  </si>
  <si>
    <t>aaaa-mm-jj</t>
  </si>
  <si>
    <t>Inventaire actuel</t>
  </si>
  <si>
    <t>En attente actuel</t>
  </si>
  <si>
    <t>Date de début</t>
  </si>
  <si>
    <t>Commission moyenne</t>
  </si>
  <si>
    <t>Nombre de semaines de repos</t>
  </si>
  <si>
    <t>Nombre de semaine de travail</t>
  </si>
  <si>
    <t>Supprimer 10 %</t>
  </si>
  <si>
    <t>Nombre de jours ouvrables par semaine</t>
  </si>
  <si>
    <t>Nombre d'heures de prospection par jour</t>
  </si>
  <si>
    <t>Nombre de contacts par heure</t>
  </si>
  <si>
    <t>Habituellement entre 7 et 10</t>
  </si>
  <si>
    <t>Investissement</t>
  </si>
  <si>
    <t>Projeté</t>
  </si>
  <si>
    <t>Réel</t>
  </si>
  <si>
    <t>Nombre de contacts par jour</t>
  </si>
  <si>
    <t>Nombre de jours ouvrables par an</t>
  </si>
  <si>
    <t>Nombre d'heures de prospection par an</t>
  </si>
  <si>
    <t>Nombre de contacts par an</t>
  </si>
  <si>
    <t>Inscription de Source de Expiré</t>
  </si>
  <si>
    <t>Inscription de Source de AVPP</t>
  </si>
  <si>
    <t>Inscription de Source de NI / NV</t>
  </si>
  <si>
    <t>Inscription de Source de Media Sociaux</t>
  </si>
  <si>
    <t>Inscription de Source de ACCI</t>
  </si>
  <si>
    <t>Nombre de rendez-vous par an</t>
  </si>
  <si>
    <t>Inscription prise par an</t>
  </si>
  <si>
    <t>Inscription non-prise par an</t>
  </si>
  <si>
    <t>Réductions de prix</t>
  </si>
  <si>
    <t>Expiré</t>
  </si>
  <si>
    <t>Annulé</t>
  </si>
  <si>
    <t>Inscriptionss vendues</t>
  </si>
  <si>
    <t>Ventes aux acheteurs</t>
  </si>
  <si>
    <t>Pourcentage d'acheteur par rapport au ventes total</t>
  </si>
  <si>
    <t>Transaction complétés</t>
  </si>
  <si>
    <t>Revenu Total</t>
  </si>
  <si>
    <t>Dépenses d'entreprise</t>
  </si>
  <si>
    <t>Pourcentage de vos dépenses par rapport à votre revenu total</t>
  </si>
  <si>
    <t>Revenu avant impôt de l'entreprise</t>
  </si>
  <si>
    <t>Impôt sur le revenu d'entreprise</t>
  </si>
  <si>
    <t>Votre taux d'imposition des sociétés</t>
  </si>
  <si>
    <t>Revenu net d'entreprise</t>
  </si>
  <si>
    <t>Dividende potentiel maximal déclaré (salaire)</t>
  </si>
  <si>
    <t>Impôt sur le revenu</t>
  </si>
  <si>
    <t>Votre taux d'imposition (Taux moyen - 20.5% payé par la société)</t>
  </si>
  <si>
    <t>Revenu personnel net par mois</t>
  </si>
  <si>
    <t>Incorporé</t>
  </si>
  <si>
    <t>Dépenses mensuelles nettes personnelles (Loyer, Épicerie, Sortie, Soins, etc…)</t>
  </si>
  <si>
    <t>Âge actuel</t>
  </si>
  <si>
    <t>Dépenses annuelle nette personnelles (gains nets requis après impôt personnel)</t>
  </si>
  <si>
    <t>Votre tranche d'imposition personnelle (Moyenne + 4%)</t>
  </si>
  <si>
    <t>*</t>
  </si>
  <si>
    <t>Périodes d'investissement</t>
  </si>
  <si>
    <t>Taux d'imposition nominal sur le revenu (Taux moyen - 20.5% payé par la société)</t>
  </si>
  <si>
    <t>Croissance annuel (S&amp;P 500 sur 90 ans)</t>
  </si>
  <si>
    <t>Impôt total sur le revenu des particuliers</t>
  </si>
  <si>
    <t>Croissance de la valeur Immobilière</t>
  </si>
  <si>
    <t>Revenu brut imposable</t>
  </si>
  <si>
    <t>**</t>
  </si>
  <si>
    <t>Investissement périodique</t>
  </si>
  <si>
    <t>Investissement en % du revenu brut</t>
  </si>
  <si>
    <t>Valeur actuelle du portefeuille Boursier</t>
  </si>
  <si>
    <t>REER, CELI, Compte Marge, etc.</t>
  </si>
  <si>
    <t>Investissement annuel</t>
  </si>
  <si>
    <t>Valeur actuelle du portefeuille Immobilier</t>
  </si>
  <si>
    <t>Actif - Passif (Immeuble à revenu)</t>
  </si>
  <si>
    <t>Revenu net des sociétés après impôts</t>
  </si>
  <si>
    <t>VOTRE taux d'imposition sur le revenu des sociétés (demandez à votre comptable)</t>
  </si>
  <si>
    <t>Rendement annuel des investissements (sûr)</t>
  </si>
  <si>
    <t>Impôt sur le revenu des sociétés</t>
  </si>
  <si>
    <t>Revenu annuel de l'entreprise à la retraite</t>
  </si>
  <si>
    <t>Revenu net total de l'entreprise</t>
  </si>
  <si>
    <t>VOTRE% de dépenses d'entreprise</t>
  </si>
  <si>
    <t>Revenu annuel de l'entreprise après impôts</t>
  </si>
  <si>
    <t>Revenu d'entreprise</t>
  </si>
  <si>
    <t>Revenu annuel brut de retraite en dollars courants</t>
  </si>
  <si>
    <t>Nombre de transactions</t>
  </si>
  <si>
    <t>Revenus mensuelles nettes</t>
  </si>
  <si>
    <t>Contacts par annonce</t>
  </si>
  <si>
    <t>Nombre total de contacts</t>
  </si>
  <si>
    <t>Nombre de semaines OFF</t>
  </si>
  <si>
    <t>Semaines de travail</t>
  </si>
  <si>
    <t>Semaines de production calculées</t>
  </si>
  <si>
    <t>Jours de production calculés</t>
  </si>
  <si>
    <t>Nombre de contacts par semaine</t>
  </si>
  <si>
    <t>% à retirer de chaque transaction</t>
  </si>
  <si>
    <t>https://turboimpot.intuit.ca/ressources-impot/calculatrice-impot-quebec.jsp</t>
  </si>
  <si>
    <t>Approximatif</t>
  </si>
  <si>
    <t>La fin de l'année</t>
  </si>
  <si>
    <t>Aujourd'hui</t>
  </si>
  <si>
    <t>Jours jusqu'à la fin de l'année</t>
  </si>
  <si>
    <t>Jours actifs</t>
  </si>
  <si>
    <t>Nombre de semaines de travail</t>
  </si>
  <si>
    <t>Nombre de semaines travaillées</t>
  </si>
  <si>
    <t>Semaines actives</t>
  </si>
  <si>
    <t>Source de l'inscription</t>
  </si>
  <si>
    <t xml:space="preserve">
Source de l'acheteur</t>
  </si>
  <si>
    <t>Mes Listing</t>
  </si>
  <si>
    <t>Jours de prospection</t>
  </si>
  <si>
    <t>Heures prospectées</t>
  </si>
  <si>
    <t>Contacts</t>
  </si>
  <si>
    <t>Rendez-vous d'inscription</t>
  </si>
  <si>
    <t xml:space="preserve"> Inscription prise</t>
  </si>
  <si>
    <t>AVPP</t>
  </si>
  <si>
    <t>NI/NV</t>
  </si>
  <si>
    <t>Media Sociaux</t>
  </si>
  <si>
    <t>ACCI</t>
  </si>
  <si>
    <t xml:space="preserve"> Refusées</t>
  </si>
  <si>
    <t>Inscription Vendu</t>
  </si>
  <si>
    <t>Acheteur</t>
  </si>
  <si>
    <t>Affiche</t>
  </si>
  <si>
    <t>Centris</t>
  </si>
  <si>
    <t>PA tombées</t>
  </si>
  <si>
    <t>Notarié</t>
  </si>
  <si>
    <t>Revenu payé</t>
  </si>
  <si>
    <t>Nouvelles offres en cours</t>
  </si>
  <si>
    <t>Offres en attente en cours</t>
  </si>
  <si>
    <t>Article</t>
  </si>
  <si>
    <t>Objectif</t>
  </si>
  <si>
    <t>Heures prospectées par jour</t>
  </si>
  <si>
    <t>Contacts par rendez-vous</t>
  </si>
  <si>
    <t>Contacts par jour</t>
  </si>
  <si>
    <t>Contacts par inscription prise</t>
  </si>
  <si>
    <t>Contacts par heure</t>
  </si>
  <si>
    <t>Inscription prises par transaction conclue</t>
  </si>
  <si>
    <t>Heures prospectées par rendez-vous d'inscription</t>
  </si>
  <si>
    <t>Revenu généré par contact</t>
  </si>
  <si>
    <t>Heures prospectées par Inscription prise</t>
  </si>
  <si>
    <t>Revenu généré par heure prospectée</t>
  </si>
  <si>
    <t>Pourcentage d'inscription par rendez-vous</t>
  </si>
  <si>
    <t>Revenu généré par clôture</t>
  </si>
  <si>
    <t>En voie de</t>
  </si>
  <si>
    <t>Besoins hebdomadaires</t>
  </si>
  <si>
    <t>La moyenne hebdomadaire réelle</t>
  </si>
  <si>
    <t>Doit être (YTD)</t>
  </si>
  <si>
    <t>Réelle (YTD)</t>
  </si>
  <si>
    <t>Inscription prise</t>
  </si>
  <si>
    <t>Expirer</t>
  </si>
  <si>
    <t>Refusées</t>
  </si>
  <si>
    <t>Acheter</t>
  </si>
  <si>
    <t>Clôture</t>
  </si>
  <si>
    <t>  </t>
  </si>
  <si>
    <t>But annuel</t>
  </si>
  <si>
    <t>Articles</t>
  </si>
  <si>
    <t>Semaines de travail par an</t>
  </si>
  <si>
    <t>Taux de dépense</t>
  </si>
  <si>
    <t>Revenu net avant impôt sur le revenu</t>
  </si>
  <si>
    <t>Taux d'imposition</t>
  </si>
  <si>
    <t>Revenu net annuel</t>
  </si>
  <si>
    <t>Jours par semaine pour prospecter</t>
  </si>
  <si>
    <t>Heures par jour de prospection</t>
  </si>
  <si>
    <t>Contacts attendus / Rendez-vous</t>
  </si>
  <si>
    <t>Prix d'inscription</t>
  </si>
  <si>
    <t>% d'annonces qui ne se vendent pas</t>
  </si>
  <si>
    <t>% des annonces que nous annulons</t>
  </si>
  <si>
    <t>% de clôture par rendez-vous</t>
  </si>
  <si>
    <t>Ratio de réduction de prix / inscription prise</t>
  </si>
  <si>
    <t>Ratio de l'annonce vendue sur le total des ventes</t>
  </si>
  <si>
    <t>Ratio de la vente de l'acheteur sur les ventes totales</t>
  </si>
  <si>
    <t>Commission Moyenne</t>
  </si>
  <si>
    <t xml:space="preserve">Loyer </t>
  </si>
  <si>
    <t xml:space="preserve">Facture d'électricité </t>
  </si>
  <si>
    <t xml:space="preserve">Facture d'eau </t>
  </si>
  <si>
    <t xml:space="preserve">Facture de gaz </t>
  </si>
  <si>
    <t xml:space="preserve">Assurance habitation </t>
  </si>
  <si>
    <t xml:space="preserve">Forfait de téléphone </t>
  </si>
  <si>
    <t xml:space="preserve">Abonnement Internet </t>
  </si>
  <si>
    <t xml:space="preserve">Remboursement de prêt étudiant </t>
  </si>
  <si>
    <t xml:space="preserve">Épicerie </t>
  </si>
  <si>
    <t xml:space="preserve">Transports en commun </t>
  </si>
  <si>
    <t xml:space="preserve">Carte de transport </t>
  </si>
  <si>
    <t xml:space="preserve">Abonnement à la salle de sport </t>
  </si>
  <si>
    <t xml:space="preserve">Abonnement Netflix </t>
  </si>
  <si>
    <t xml:space="preserve">Abonnement Spotify </t>
  </si>
  <si>
    <t xml:space="preserve">Frais de garde d'enfants </t>
  </si>
  <si>
    <t xml:space="preserve">Frais médicaux </t>
  </si>
  <si>
    <t xml:space="preserve">Médicaments </t>
  </si>
  <si>
    <t xml:space="preserve">Cotisation de retraite </t>
  </si>
  <si>
    <t xml:space="preserve">Abonnement à des magazines ou journaux </t>
  </si>
  <si>
    <t xml:space="preserve">Frais de scolarité </t>
  </si>
  <si>
    <t xml:space="preserve">Alimentation pour animaux de compagnie </t>
  </si>
  <si>
    <t xml:space="preserve">Soins vétérinaires </t>
  </si>
  <si>
    <t xml:space="preserve">Services de ménage </t>
  </si>
  <si>
    <t xml:space="preserve">Fonds d'urgence </t>
  </si>
  <si>
    <t xml:space="preserve">Divertissement </t>
  </si>
  <si>
    <t xml:space="preserve">Repas au restaurant </t>
  </si>
  <si>
    <t xml:space="preserve">Cadeaux </t>
  </si>
  <si>
    <t>Autres</t>
  </si>
  <si>
    <t>Dépenses Personnelles MENSUELS</t>
  </si>
  <si>
    <t>Objectif n ° 1: Club du président pour 2024</t>
  </si>
  <si>
    <t>Pourcentage d'inscription prises par rendez-vous qualifié</t>
  </si>
  <si>
    <t>Reduction de Prix (Devrait être de 100 % soit l'équivalent au inscriptions prise)</t>
  </si>
  <si>
    <t>Revenu personnel net (Peut varier selon la plage de prix)</t>
  </si>
  <si>
    <t>Ce montant reste avec RLP pour payer votre TPS/TVQ, votre impot de société, votre impot personnelle et votre investissement</t>
  </si>
  <si>
    <t>L'âge d'independence financiere</t>
  </si>
  <si>
    <t>Portefeuille au moment de l'independence financiere</t>
  </si>
  <si>
    <t>Refusé</t>
  </si>
  <si>
    <t>Le 1er jour de L'ANNÉE</t>
  </si>
  <si>
    <t>Pourcentage d'inscription qui seront annulées</t>
  </si>
  <si>
    <t>Pourcentage des annonces qui expireront (marché des acheteurs - 10 mois et plus = 30 %, marché équilibré - 10 mois et plus = 20 %, marché des vendeurs - 10 mois et plus = 10 %)</t>
  </si>
  <si>
    <t>Nombre de contacts pour un rendez-vous qualifié (Nouveau Courtier 120-200)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</si>
</sst>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;[Red]\-&quot;$&quot;#,##0"/>
    <numFmt numFmtId="43" formatCode="_-* #,##0.00_-;\-* #,##0.00_-;_-* &quot;-&quot;??_-;_-@_-"/>
    <numFmt numFmtId="164" formatCode="_-&quot;$&quot;* #,##0_-;\-&quot;$&quot;* #,##0_-;_-&quot;$&quot;* &quot;-&quot;??_-;_-@"/>
    <numFmt numFmtId="165" formatCode="[$-C0C]d\ mmmm\,\ yyyy"/>
    <numFmt numFmtId="166" formatCode="_-* #,##0_-;\-* #,##0_-;_-* \-??_-;_-@"/>
    <numFmt numFmtId="167" formatCode="_-* #,##0.0_-;\-* #,##0.0_-;_-* &quot;-&quot;??_-;_-@"/>
    <numFmt numFmtId="168" formatCode="_-* #,##0_-;\-* #,##0_-;_-* &quot;-&quot;??_-;_-@"/>
    <numFmt numFmtId="169" formatCode="0.0%"/>
    <numFmt numFmtId="170" formatCode="_-* #,##0.00_-;\-* #,##0.00_-;_-* &quot;-&quot;??_-;_-@"/>
    <numFmt numFmtId="171" formatCode="_-* #,##0.00_-;\-* #,##0.00_-;_-* \-??_-;_-@"/>
    <numFmt numFmtId="172" formatCode="[$-F800]dddd\,\ mmmm\ dd\,\ yyyy"/>
    <numFmt numFmtId="173" formatCode="d/m/yyyy"/>
    <numFmt numFmtId="174" formatCode="\$#,##0.00"/>
    <numFmt numFmtId="175" formatCode="_ * #,##0.00_)\ _$_ ;_ * \(#,##0.00&quot;) &quot;_$_ ;_ * \-??_)\ _$_ ;_ @_ "/>
    <numFmt numFmtId="176" formatCode="_-\$* #,##0.00_-;&quot;-$&quot;* #,##0.00_-;_-\$* \-??_-;_-@"/>
    <numFmt numFmtId="177" formatCode="_-* #,##0_-;\-* #,##0_-;_-* &quot;-&quot;??_-;_-@_-"/>
  </numFmts>
  <fonts count="15" x14ac:knownFonts="1">
    <font>
      <sz val="11"/>
      <color rgb="FF000000"/>
      <name val="Calibri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i/>
      <sz val="10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3" fillId="0" borderId="0" xfId="0" applyFont="1"/>
    <xf numFmtId="0" fontId="1" fillId="0" borderId="2" xfId="0" applyFont="1" applyBorder="1"/>
    <xf numFmtId="0" fontId="1" fillId="2" borderId="3" xfId="0" applyFont="1" applyFill="1" applyBorder="1"/>
    <xf numFmtId="0" fontId="2" fillId="0" borderId="4" xfId="0" applyFont="1" applyBorder="1"/>
    <xf numFmtId="0" fontId="2" fillId="0" borderId="0" xfId="0" applyFont="1"/>
    <xf numFmtId="0" fontId="1" fillId="0" borderId="4" xfId="0" applyFont="1" applyBorder="1"/>
    <xf numFmtId="167" fontId="2" fillId="2" borderId="4" xfId="0" applyNumberFormat="1" applyFont="1" applyFill="1" applyBorder="1"/>
    <xf numFmtId="10" fontId="6" fillId="0" borderId="0" xfId="0" applyNumberFormat="1" applyFont="1"/>
    <xf numFmtId="168" fontId="1" fillId="3" borderId="3" xfId="0" applyNumberFormat="1" applyFont="1" applyFill="1" applyBorder="1"/>
    <xf numFmtId="166" fontId="6" fillId="2" borderId="5" xfId="0" applyNumberFormat="1" applyFont="1" applyFill="1" applyBorder="1"/>
    <xf numFmtId="169" fontId="6" fillId="3" borderId="4" xfId="0" applyNumberFormat="1" applyFont="1" applyFill="1" applyBorder="1"/>
    <xf numFmtId="166" fontId="2" fillId="2" borderId="5" xfId="0" applyNumberFormat="1" applyFont="1" applyFill="1" applyBorder="1"/>
    <xf numFmtId="9" fontId="1" fillId="2" borderId="5" xfId="0" applyNumberFormat="1" applyFont="1" applyFill="1" applyBorder="1"/>
    <xf numFmtId="9" fontId="2" fillId="3" borderId="3" xfId="0" applyNumberFormat="1" applyFont="1" applyFill="1" applyBorder="1"/>
    <xf numFmtId="9" fontId="2" fillId="2" borderId="5" xfId="0" applyNumberFormat="1" applyFont="1" applyFill="1" applyBorder="1"/>
    <xf numFmtId="9" fontId="1" fillId="3" borderId="3" xfId="0" applyNumberFormat="1" applyFont="1" applyFill="1" applyBorder="1"/>
    <xf numFmtId="167" fontId="1" fillId="2" borderId="4" xfId="0" applyNumberFormat="1" applyFont="1" applyFill="1" applyBorder="1"/>
    <xf numFmtId="166" fontId="2" fillId="2" borderId="4" xfId="0" applyNumberFormat="1" applyFont="1" applyFill="1" applyBorder="1"/>
    <xf numFmtId="170" fontId="1" fillId="0" borderId="0" xfId="0" applyNumberFormat="1" applyFont="1"/>
    <xf numFmtId="9" fontId="1" fillId="0" borderId="0" xfId="0" applyNumberFormat="1" applyFont="1"/>
    <xf numFmtId="9" fontId="1" fillId="2" borderId="3" xfId="0" applyNumberFormat="1" applyFont="1" applyFill="1" applyBorder="1"/>
    <xf numFmtId="0" fontId="1" fillId="0" borderId="7" xfId="0" applyFont="1" applyBorder="1"/>
    <xf numFmtId="164" fontId="2" fillId="2" borderId="7" xfId="0" applyNumberFormat="1" applyFont="1" applyFill="1" applyBorder="1"/>
    <xf numFmtId="0" fontId="7" fillId="0" borderId="0" xfId="0" applyFont="1"/>
    <xf numFmtId="168" fontId="2" fillId="0" borderId="0" xfId="0" applyNumberFormat="1" applyFont="1"/>
    <xf numFmtId="0" fontId="2" fillId="0" borderId="2" xfId="0" applyFont="1" applyBorder="1"/>
    <xf numFmtId="168" fontId="2" fillId="2" borderId="4" xfId="0" applyNumberFormat="1" applyFont="1" applyFill="1" applyBorder="1"/>
    <xf numFmtId="0" fontId="2" fillId="2" borderId="4" xfId="0" applyFont="1" applyFill="1" applyBorder="1"/>
    <xf numFmtId="9" fontId="2" fillId="2" borderId="4" xfId="0" applyNumberFormat="1" applyFont="1" applyFill="1" applyBorder="1"/>
    <xf numFmtId="10" fontId="2" fillId="2" borderId="4" xfId="0" applyNumberFormat="1" applyFont="1" applyFill="1" applyBorder="1"/>
    <xf numFmtId="0" fontId="2" fillId="0" borderId="8" xfId="0" applyFont="1" applyBorder="1"/>
    <xf numFmtId="10" fontId="2" fillId="2" borderId="9" xfId="0" applyNumberFormat="1" applyFont="1" applyFill="1" applyBorder="1"/>
    <xf numFmtId="169" fontId="2" fillId="2" borderId="4" xfId="0" applyNumberFormat="1" applyFont="1" applyFill="1" applyBorder="1"/>
    <xf numFmtId="6" fontId="2" fillId="2" borderId="4" xfId="0" applyNumberFormat="1" applyFont="1" applyFill="1" applyBorder="1"/>
    <xf numFmtId="0" fontId="7" fillId="0" borderId="4" xfId="0" applyFont="1" applyBorder="1"/>
    <xf numFmtId="6" fontId="7" fillId="2" borderId="4" xfId="0" applyNumberFormat="1" applyFont="1" applyFill="1" applyBorder="1"/>
    <xf numFmtId="0" fontId="7" fillId="0" borderId="7" xfId="0" applyFont="1" applyBorder="1"/>
    <xf numFmtId="168" fontId="7" fillId="2" borderId="7" xfId="0" applyNumberFormat="1" applyFont="1" applyFill="1" applyBorder="1"/>
    <xf numFmtId="170" fontId="7" fillId="0" borderId="0" xfId="0" applyNumberFormat="1" applyFont="1"/>
    <xf numFmtId="0" fontId="2" fillId="0" borderId="7" xfId="0" applyFont="1" applyBorder="1"/>
    <xf numFmtId="168" fontId="2" fillId="2" borderId="7" xfId="0" applyNumberFormat="1" applyFont="1" applyFill="1" applyBorder="1"/>
    <xf numFmtId="0" fontId="7" fillId="0" borderId="10" xfId="0" applyFont="1" applyBorder="1"/>
    <xf numFmtId="9" fontId="8" fillId="4" borderId="10" xfId="0" applyNumberFormat="1" applyFont="1" applyFill="1" applyBorder="1"/>
    <xf numFmtId="0" fontId="9" fillId="0" borderId="0" xfId="0" applyFont="1"/>
    <xf numFmtId="0" fontId="2" fillId="0" borderId="11" xfId="0" applyFont="1" applyBorder="1" applyAlignment="1">
      <alignment vertical="top"/>
    </xf>
    <xf numFmtId="165" fontId="2" fillId="2" borderId="12" xfId="0" applyNumberFormat="1" applyFont="1" applyFill="1" applyBorder="1" applyAlignment="1">
      <alignment vertical="top"/>
    </xf>
    <xf numFmtId="171" fontId="2" fillId="0" borderId="0" xfId="0" applyNumberFormat="1" applyFont="1"/>
    <xf numFmtId="0" fontId="2" fillId="0" borderId="13" xfId="0" applyFont="1" applyBorder="1"/>
    <xf numFmtId="165" fontId="2" fillId="2" borderId="14" xfId="0" applyNumberFormat="1" applyFont="1" applyFill="1" applyBorder="1"/>
    <xf numFmtId="166" fontId="2" fillId="2" borderId="14" xfId="0" applyNumberFormat="1" applyFont="1" applyFill="1" applyBorder="1"/>
    <xf numFmtId="0" fontId="2" fillId="0" borderId="15" xfId="0" applyFont="1" applyBorder="1"/>
    <xf numFmtId="166" fontId="2" fillId="2" borderId="16" xfId="0" applyNumberFormat="1" applyFont="1" applyFill="1" applyBorder="1"/>
    <xf numFmtId="172" fontId="2" fillId="0" borderId="20" xfId="0" applyNumberFormat="1" applyFont="1" applyBorder="1"/>
    <xf numFmtId="173" fontId="2" fillId="0" borderId="20" xfId="0" applyNumberFormat="1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23" xfId="0" applyFont="1" applyBorder="1" applyAlignment="1">
      <alignment vertical="top"/>
    </xf>
    <xf numFmtId="0" fontId="2" fillId="0" borderId="24" xfId="0" applyFont="1" applyBorder="1" applyAlignment="1">
      <alignment vertical="top"/>
    </xf>
    <xf numFmtId="171" fontId="2" fillId="0" borderId="23" xfId="0" applyNumberFormat="1" applyFont="1" applyBorder="1" applyAlignment="1">
      <alignment horizontal="left" vertical="top"/>
    </xf>
    <xf numFmtId="165" fontId="2" fillId="0" borderId="25" xfId="0" applyNumberFormat="1" applyFont="1" applyBorder="1"/>
    <xf numFmtId="0" fontId="2" fillId="2" borderId="26" xfId="0" applyFont="1" applyFill="1" applyBorder="1"/>
    <xf numFmtId="166" fontId="2" fillId="2" borderId="26" xfId="0" applyNumberFormat="1" applyFont="1" applyFill="1" applyBorder="1"/>
    <xf numFmtId="166" fontId="2" fillId="2" borderId="30" xfId="0" applyNumberFormat="1" applyFont="1" applyFill="1" applyBorder="1"/>
    <xf numFmtId="165" fontId="2" fillId="0" borderId="13" xfId="0" applyNumberFormat="1" applyFont="1" applyBorder="1"/>
    <xf numFmtId="0" fontId="2" fillId="2" borderId="5" xfId="0" applyFont="1" applyFill="1" applyBorder="1"/>
    <xf numFmtId="0" fontId="2" fillId="2" borderId="35" xfId="0" applyFont="1" applyFill="1" applyBorder="1"/>
    <xf numFmtId="0" fontId="2" fillId="2" borderId="36" xfId="0" applyFont="1" applyFill="1" applyBorder="1"/>
    <xf numFmtId="165" fontId="2" fillId="0" borderId="13" xfId="0" applyNumberFormat="1" applyFont="1" applyBorder="1" applyAlignment="1">
      <alignment wrapText="1"/>
    </xf>
    <xf numFmtId="0" fontId="2" fillId="2" borderId="37" xfId="0" applyFont="1" applyFill="1" applyBorder="1"/>
    <xf numFmtId="171" fontId="2" fillId="2" borderId="37" xfId="0" applyNumberFormat="1" applyFont="1" applyFill="1" applyBorder="1"/>
    <xf numFmtId="166" fontId="2" fillId="2" borderId="37" xfId="0" applyNumberFormat="1" applyFont="1" applyFill="1" applyBorder="1"/>
    <xf numFmtId="172" fontId="2" fillId="0" borderId="0" xfId="0" applyNumberFormat="1" applyFont="1"/>
    <xf numFmtId="4" fontId="2" fillId="0" borderId="0" xfId="0" applyNumberFormat="1" applyFont="1" applyAlignment="1">
      <alignment wrapText="1"/>
    </xf>
    <xf numFmtId="171" fontId="2" fillId="2" borderId="12" xfId="0" applyNumberFormat="1" applyFont="1" applyFill="1" applyBorder="1"/>
    <xf numFmtId="0" fontId="7" fillId="3" borderId="43" xfId="0" applyFont="1" applyFill="1" applyBorder="1"/>
    <xf numFmtId="171" fontId="2" fillId="2" borderId="13" xfId="0" applyNumberFormat="1" applyFont="1" applyFill="1" applyBorder="1"/>
    <xf numFmtId="171" fontId="2" fillId="2" borderId="14" xfId="0" applyNumberFormat="1" applyFont="1" applyFill="1" applyBorder="1"/>
    <xf numFmtId="0" fontId="7" fillId="3" borderId="44" xfId="0" applyFont="1" applyFill="1" applyBorder="1"/>
    <xf numFmtId="174" fontId="2" fillId="2" borderId="13" xfId="0" applyNumberFormat="1" applyFont="1" applyFill="1" applyBorder="1"/>
    <xf numFmtId="174" fontId="2" fillId="2" borderId="14" xfId="0" applyNumberFormat="1" applyFont="1" applyFill="1" applyBorder="1"/>
    <xf numFmtId="175" fontId="2" fillId="0" borderId="0" xfId="0" applyNumberFormat="1" applyFont="1"/>
    <xf numFmtId="0" fontId="7" fillId="3" borderId="45" xfId="0" applyFont="1" applyFill="1" applyBorder="1"/>
    <xf numFmtId="10" fontId="2" fillId="2" borderId="15" xfId="0" applyNumberFormat="1" applyFont="1" applyFill="1" applyBorder="1"/>
    <xf numFmtId="10" fontId="2" fillId="2" borderId="16" xfId="0" applyNumberFormat="1" applyFont="1" applyFill="1" applyBorder="1"/>
    <xf numFmtId="174" fontId="2" fillId="2" borderId="15" xfId="0" applyNumberFormat="1" applyFont="1" applyFill="1" applyBorder="1"/>
    <xf numFmtId="174" fontId="2" fillId="2" borderId="16" xfId="0" applyNumberFormat="1" applyFont="1" applyFill="1" applyBorder="1"/>
    <xf numFmtId="9" fontId="2" fillId="0" borderId="0" xfId="0" applyNumberFormat="1" applyFont="1"/>
    <xf numFmtId="4" fontId="2" fillId="0" borderId="0" xfId="0" applyNumberFormat="1" applyFont="1"/>
    <xf numFmtId="176" fontId="2" fillId="0" borderId="0" xfId="0" applyNumberFormat="1" applyFont="1"/>
    <xf numFmtId="0" fontId="7" fillId="3" borderId="10" xfId="0" applyFont="1" applyFill="1" applyBorder="1"/>
    <xf numFmtId="0" fontId="7" fillId="3" borderId="21" xfId="0" applyFont="1" applyFill="1" applyBorder="1"/>
    <xf numFmtId="0" fontId="7" fillId="3" borderId="23" xfId="0" applyFont="1" applyFill="1" applyBorder="1"/>
    <xf numFmtId="0" fontId="7" fillId="3" borderId="46" xfId="0" applyFont="1" applyFill="1" applyBorder="1"/>
    <xf numFmtId="174" fontId="2" fillId="2" borderId="11" xfId="0" applyNumberFormat="1" applyFont="1" applyFill="1" applyBorder="1"/>
    <xf numFmtId="174" fontId="2" fillId="2" borderId="47" xfId="0" applyNumberFormat="1" applyFont="1" applyFill="1" applyBorder="1"/>
    <xf numFmtId="174" fontId="2" fillId="2" borderId="12" xfId="0" applyNumberFormat="1" applyFont="1" applyFill="1" applyBorder="1"/>
    <xf numFmtId="171" fontId="2" fillId="2" borderId="5" xfId="0" applyNumberFormat="1" applyFont="1" applyFill="1" applyBorder="1"/>
    <xf numFmtId="0" fontId="7" fillId="3" borderId="48" xfId="0" applyFont="1" applyFill="1" applyBorder="1"/>
    <xf numFmtId="171" fontId="2" fillId="2" borderId="15" xfId="0" applyNumberFormat="1" applyFont="1" applyFill="1" applyBorder="1"/>
    <xf numFmtId="171" fontId="2" fillId="2" borderId="16" xfId="0" applyNumberFormat="1" applyFont="1" applyFill="1" applyBorder="1"/>
    <xf numFmtId="166" fontId="2" fillId="0" borderId="0" xfId="0" applyNumberFormat="1" applyFont="1"/>
    <xf numFmtId="173" fontId="7" fillId="3" borderId="42" xfId="0" applyNumberFormat="1" applyFont="1" applyFill="1" applyBorder="1"/>
    <xf numFmtId="166" fontId="2" fillId="3" borderId="40" xfId="0" applyNumberFormat="1" applyFont="1" applyFill="1" applyBorder="1"/>
    <xf numFmtId="0" fontId="2" fillId="3" borderId="41" xfId="0" applyFont="1" applyFill="1" applyBorder="1"/>
    <xf numFmtId="0" fontId="7" fillId="3" borderId="2" xfId="0" applyFont="1" applyFill="1" applyBorder="1"/>
    <xf numFmtId="166" fontId="2" fillId="3" borderId="2" xfId="0" applyNumberFormat="1" applyFont="1" applyFill="1" applyBorder="1"/>
    <xf numFmtId="166" fontId="2" fillId="2" borderId="2" xfId="0" applyNumberFormat="1" applyFont="1" applyFill="1" applyBorder="1"/>
    <xf numFmtId="0" fontId="7" fillId="3" borderId="4" xfId="0" applyFont="1" applyFill="1" applyBorder="1"/>
    <xf numFmtId="166" fontId="2" fillId="3" borderId="4" xfId="0" applyNumberFormat="1" applyFont="1" applyFill="1" applyBorder="1"/>
    <xf numFmtId="0" fontId="7" fillId="3" borderId="7" xfId="0" applyFont="1" applyFill="1" applyBorder="1"/>
    <xf numFmtId="173" fontId="2" fillId="3" borderId="7" xfId="0" applyNumberFormat="1" applyFont="1" applyFill="1" applyBorder="1"/>
    <xf numFmtId="173" fontId="2" fillId="2" borderId="7" xfId="0" applyNumberFormat="1" applyFont="1" applyFill="1" applyBorder="1"/>
    <xf numFmtId="173" fontId="7" fillId="3" borderId="2" xfId="0" applyNumberFormat="1" applyFont="1" applyFill="1" applyBorder="1"/>
    <xf numFmtId="173" fontId="7" fillId="3" borderId="4" xfId="0" applyNumberFormat="1" applyFont="1" applyFill="1" applyBorder="1"/>
    <xf numFmtId="9" fontId="2" fillId="3" borderId="4" xfId="0" applyNumberFormat="1" applyFont="1" applyFill="1" applyBorder="1"/>
    <xf numFmtId="173" fontId="7" fillId="3" borderId="7" xfId="0" applyNumberFormat="1" applyFont="1" applyFill="1" applyBorder="1"/>
    <xf numFmtId="166" fontId="2" fillId="3" borderId="7" xfId="0" applyNumberFormat="1" applyFont="1" applyFill="1" applyBorder="1"/>
    <xf numFmtId="166" fontId="2" fillId="2" borderId="7" xfId="0" applyNumberFormat="1" applyFont="1" applyFill="1" applyBorder="1"/>
    <xf numFmtId="167" fontId="2" fillId="2" borderId="2" xfId="0" applyNumberFormat="1" applyFont="1" applyFill="1" applyBorder="1"/>
    <xf numFmtId="171" fontId="2" fillId="2" borderId="4" xfId="0" applyNumberFormat="1" applyFont="1" applyFill="1" applyBorder="1"/>
    <xf numFmtId="170" fontId="2" fillId="3" borderId="4" xfId="0" applyNumberFormat="1" applyFont="1" applyFill="1" applyBorder="1"/>
    <xf numFmtId="168" fontId="2" fillId="5" borderId="2" xfId="0" applyNumberFormat="1" applyFont="1" applyFill="1" applyBorder="1"/>
    <xf numFmtId="0" fontId="12" fillId="0" borderId="0" xfId="0" applyFont="1"/>
    <xf numFmtId="0" fontId="11" fillId="0" borderId="0" xfId="0" applyFont="1"/>
    <xf numFmtId="0" fontId="12" fillId="0" borderId="2" xfId="0" applyFont="1" applyBorder="1"/>
    <xf numFmtId="0" fontId="13" fillId="0" borderId="4" xfId="0" applyFont="1" applyBorder="1"/>
    <xf numFmtId="0" fontId="13" fillId="0" borderId="0" xfId="0" applyFont="1"/>
    <xf numFmtId="0" fontId="12" fillId="0" borderId="4" xfId="0" applyFont="1" applyBorder="1"/>
    <xf numFmtId="168" fontId="12" fillId="0" borderId="0" xfId="0" applyNumberFormat="1" applyFont="1"/>
    <xf numFmtId="166" fontId="14" fillId="0" borderId="0" xfId="0" applyNumberFormat="1" applyFont="1"/>
    <xf numFmtId="166" fontId="13" fillId="0" borderId="0" xfId="0" applyNumberFormat="1" applyFont="1"/>
    <xf numFmtId="9" fontId="12" fillId="0" borderId="0" xfId="0" applyNumberFormat="1" applyFont="1"/>
    <xf numFmtId="9" fontId="13" fillId="0" borderId="0" xfId="0" applyNumberFormat="1" applyFont="1"/>
    <xf numFmtId="170" fontId="12" fillId="0" borderId="0" xfId="0" applyNumberFormat="1" applyFont="1"/>
    <xf numFmtId="169" fontId="12" fillId="0" borderId="0" xfId="0" applyNumberFormat="1" applyFont="1"/>
    <xf numFmtId="43" fontId="12" fillId="5" borderId="49" xfId="1" applyFont="1" applyFill="1" applyBorder="1" applyProtection="1"/>
    <xf numFmtId="43" fontId="13" fillId="0" borderId="0" xfId="1" applyFont="1" applyProtection="1"/>
    <xf numFmtId="43" fontId="13" fillId="0" borderId="50" xfId="1" applyFont="1" applyBorder="1" applyProtection="1">
      <protection locked="0"/>
    </xf>
    <xf numFmtId="43" fontId="13" fillId="0" borderId="4" xfId="1" applyFont="1" applyBorder="1" applyProtection="1">
      <protection locked="0"/>
    </xf>
    <xf numFmtId="43" fontId="14" fillId="0" borderId="4" xfId="1" applyFont="1" applyBorder="1" applyProtection="1">
      <protection locked="0"/>
    </xf>
    <xf numFmtId="43" fontId="12" fillId="0" borderId="4" xfId="1" applyFont="1" applyBorder="1" applyProtection="1">
      <protection locked="0"/>
    </xf>
    <xf numFmtId="43" fontId="13" fillId="0" borderId="7" xfId="1" applyFont="1" applyBorder="1" applyProtection="1">
      <protection locked="0"/>
    </xf>
    <xf numFmtId="43" fontId="0" fillId="0" borderId="0" xfId="1" applyFont="1" applyProtection="1"/>
    <xf numFmtId="165" fontId="2" fillId="0" borderId="2" xfId="0" applyNumberFormat="1" applyFont="1" applyBorder="1" applyProtection="1">
      <protection locked="0"/>
    </xf>
    <xf numFmtId="166" fontId="2" fillId="0" borderId="4" xfId="0" applyNumberFormat="1" applyFont="1" applyBorder="1" applyProtection="1">
      <protection locked="0"/>
    </xf>
    <xf numFmtId="165" fontId="2" fillId="0" borderId="4" xfId="0" applyNumberFormat="1" applyFont="1" applyBorder="1" applyProtection="1">
      <protection locked="0"/>
    </xf>
    <xf numFmtId="164" fontId="2" fillId="0" borderId="4" xfId="0" applyNumberFormat="1" applyFont="1" applyBorder="1" applyProtection="1">
      <protection locked="0"/>
    </xf>
    <xf numFmtId="0" fontId="2" fillId="0" borderId="4" xfId="0" applyFont="1" applyBorder="1" applyProtection="1">
      <protection locked="0"/>
    </xf>
    <xf numFmtId="167" fontId="2" fillId="0" borderId="4" xfId="0" applyNumberFormat="1" applyFont="1" applyBorder="1" applyProtection="1">
      <protection locked="0"/>
    </xf>
    <xf numFmtId="166" fontId="2" fillId="0" borderId="6" xfId="0" applyNumberFormat="1" applyFont="1" applyBorder="1" applyProtection="1">
      <protection locked="0"/>
    </xf>
    <xf numFmtId="9" fontId="1" fillId="0" borderId="6" xfId="0" applyNumberFormat="1" applyFont="1" applyBorder="1" applyProtection="1">
      <protection locked="0"/>
    </xf>
    <xf numFmtId="9" fontId="2" fillId="0" borderId="6" xfId="0" applyNumberFormat="1" applyFont="1" applyBorder="1" applyProtection="1">
      <protection locked="0"/>
    </xf>
    <xf numFmtId="169" fontId="1" fillId="0" borderId="6" xfId="0" applyNumberFormat="1" applyFont="1" applyBorder="1" applyProtection="1">
      <protection locked="0"/>
    </xf>
    <xf numFmtId="169" fontId="6" fillId="0" borderId="4" xfId="0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10" fontId="2" fillId="0" borderId="4" xfId="0" applyNumberFormat="1" applyFont="1" applyBorder="1" applyProtection="1">
      <protection locked="0"/>
    </xf>
    <xf numFmtId="171" fontId="2" fillId="0" borderId="5" xfId="0" applyNumberFormat="1" applyFont="1" applyBorder="1" applyProtection="1">
      <protection locked="0"/>
    </xf>
    <xf numFmtId="0" fontId="1" fillId="2" borderId="52" xfId="0" applyFont="1" applyFill="1" applyBorder="1"/>
    <xf numFmtId="0" fontId="1" fillId="5" borderId="51" xfId="0" applyFont="1" applyFill="1" applyBorder="1"/>
    <xf numFmtId="43" fontId="1" fillId="5" borderId="51" xfId="1" applyFont="1" applyFill="1" applyBorder="1"/>
    <xf numFmtId="166" fontId="6" fillId="2" borderId="27" xfId="0" applyNumberFormat="1" applyFont="1" applyFill="1" applyBorder="1"/>
    <xf numFmtId="177" fontId="1" fillId="5" borderId="51" xfId="1" applyNumberFormat="1" applyFont="1" applyFill="1" applyBorder="1"/>
    <xf numFmtId="171" fontId="2" fillId="0" borderId="27" xfId="0" applyNumberFormat="1" applyFont="1" applyBorder="1" applyProtection="1">
      <protection locked="0"/>
    </xf>
    <xf numFmtId="0" fontId="7" fillId="3" borderId="53" xfId="0" applyFont="1" applyFill="1" applyBorder="1"/>
    <xf numFmtId="171" fontId="2" fillId="2" borderId="25" xfId="0" applyNumberFormat="1" applyFont="1" applyFill="1" applyBorder="1"/>
    <xf numFmtId="0" fontId="7" fillId="3" borderId="49" xfId="0" applyFont="1" applyFill="1" applyBorder="1"/>
    <xf numFmtId="171" fontId="2" fillId="2" borderId="30" xfId="0" applyNumberFormat="1" applyFont="1" applyFill="1" applyBorder="1"/>
    <xf numFmtId="0" fontId="7" fillId="3" borderId="54" xfId="0" applyFont="1" applyFill="1" applyBorder="1"/>
    <xf numFmtId="43" fontId="1" fillId="0" borderId="0" xfId="0" applyNumberFormat="1" applyFont="1"/>
    <xf numFmtId="0" fontId="12" fillId="0" borderId="4" xfId="0" applyFont="1" applyBorder="1" applyProtection="1">
      <protection locked="0"/>
    </xf>
    <xf numFmtId="0" fontId="12" fillId="0" borderId="7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4" fillId="0" borderId="1" xfId="0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>
      <alignment wrapText="1"/>
    </xf>
    <xf numFmtId="0" fontId="4" fillId="0" borderId="1" xfId="0" applyFont="1" applyBorder="1"/>
    <xf numFmtId="0" fontId="2" fillId="0" borderId="17" xfId="0" applyFont="1" applyBorder="1" applyAlignment="1">
      <alignment wrapText="1"/>
    </xf>
    <xf numFmtId="0" fontId="4" fillId="0" borderId="18" xfId="0" applyFont="1" applyBorder="1"/>
    <xf numFmtId="0" fontId="4" fillId="0" borderId="19" xfId="0" applyFont="1" applyBorder="1"/>
    <xf numFmtId="171" fontId="2" fillId="0" borderId="35" xfId="0" applyNumberFormat="1" applyFont="1" applyBorder="1" applyProtection="1">
      <protection locked="0"/>
    </xf>
    <xf numFmtId="43" fontId="2" fillId="0" borderId="27" xfId="1" applyFont="1" applyBorder="1" applyProtection="1">
      <protection locked="0"/>
    </xf>
    <xf numFmtId="43" fontId="2" fillId="0" borderId="28" xfId="1" applyFont="1" applyBorder="1" applyProtection="1">
      <protection locked="0"/>
    </xf>
    <xf numFmtId="43" fontId="2" fillId="0" borderId="25" xfId="1" applyFont="1" applyBorder="1" applyProtection="1">
      <protection locked="0"/>
    </xf>
    <xf numFmtId="43" fontId="2" fillId="0" borderId="30" xfId="1" applyFont="1" applyBorder="1" applyProtection="1">
      <protection locked="0"/>
    </xf>
    <xf numFmtId="43" fontId="2" fillId="2" borderId="29" xfId="1" applyFont="1" applyFill="1" applyBorder="1"/>
    <xf numFmtId="43" fontId="2" fillId="0" borderId="5" xfId="1" applyFont="1" applyBorder="1" applyProtection="1">
      <protection locked="0"/>
    </xf>
    <xf numFmtId="43" fontId="2" fillId="2" borderId="6" xfId="1" applyFont="1" applyFill="1" applyBorder="1"/>
    <xf numFmtId="43" fontId="2" fillId="0" borderId="13" xfId="1" applyFont="1" applyBorder="1" applyProtection="1">
      <protection locked="0"/>
    </xf>
    <xf numFmtId="43" fontId="2" fillId="0" borderId="14" xfId="1" applyFont="1" applyBorder="1" applyProtection="1">
      <protection locked="0"/>
    </xf>
    <xf numFmtId="43" fontId="2" fillId="0" borderId="31" xfId="1" applyFont="1" applyBorder="1" applyProtection="1">
      <protection locked="0"/>
    </xf>
    <xf numFmtId="43" fontId="2" fillId="0" borderId="35" xfId="1" applyFont="1" applyBorder="1" applyProtection="1">
      <protection locked="0"/>
    </xf>
    <xf numFmtId="43" fontId="2" fillId="0" borderId="32" xfId="1" applyFont="1" applyBorder="1" applyProtection="1">
      <protection locked="0"/>
    </xf>
    <xf numFmtId="43" fontId="2" fillId="0" borderId="33" xfId="1" applyFont="1" applyBorder="1" applyProtection="1">
      <protection locked="0"/>
    </xf>
    <xf numFmtId="43" fontId="2" fillId="0" borderId="36" xfId="1" applyFont="1" applyBorder="1" applyProtection="1">
      <protection locked="0"/>
    </xf>
    <xf numFmtId="43" fontId="2" fillId="2" borderId="34" xfId="1" applyFont="1" applyFill="1" applyBorder="1"/>
    <xf numFmtId="43" fontId="2" fillId="2" borderId="37" xfId="1" applyFont="1" applyFill="1" applyBorder="1"/>
    <xf numFmtId="43" fontId="2" fillId="2" borderId="38" xfId="1" applyFont="1" applyFill="1" applyBorder="1"/>
    <xf numFmtId="43" fontId="2" fillId="2" borderId="15" xfId="1" applyFont="1" applyFill="1" applyBorder="1"/>
    <xf numFmtId="43" fontId="2" fillId="2" borderId="16" xfId="1" applyFont="1" applyFill="1" applyBorder="1"/>
    <xf numFmtId="43" fontId="2" fillId="2" borderId="39" xfId="1" applyFont="1" applyFill="1" applyBorder="1"/>
  </cellXfs>
  <cellStyles count="2">
    <cellStyle name="Comma" xfId="1" builtinId="3"/>
    <cellStyle name="Normal" xfId="0" builtinId="0"/>
  </cellStyles>
  <dxfs count="2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19400" cy="1457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19400" cy="1457325"/>
    <xdr:pic>
      <xdr:nvPicPr>
        <xdr:cNvPr id="2" name="image1.png">
          <a:extLst>
            <a:ext uri="{FF2B5EF4-FFF2-40B4-BE49-F238E27FC236}">
              <a16:creationId xmlns:a16="http://schemas.microsoft.com/office/drawing/2014/main" id="{5A3BEFF8-E599-4B97-A03F-D0FC18538E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819400" cy="14573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19400" cy="1457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7620</xdr:colOff>
      <xdr:row>0</xdr:row>
      <xdr:rowOff>0</xdr:rowOff>
    </xdr:from>
    <xdr:ext cx="2552700" cy="1333499"/>
    <xdr:pic>
      <xdr:nvPicPr>
        <xdr:cNvPr id="2" name="image1.png">
          <a:extLst>
            <a:ext uri="{FF2B5EF4-FFF2-40B4-BE49-F238E27FC236}">
              <a16:creationId xmlns:a16="http://schemas.microsoft.com/office/drawing/2014/main" id="{5D9D532A-4A1B-42D7-9301-2FDF89F76C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16580" y="0"/>
          <a:ext cx="2552700" cy="133349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turboimpot.intuit.ca/ressources-impot/calculatrice-impot-quebec.js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Z1000"/>
  <sheetViews>
    <sheetView tabSelected="1" topLeftCell="A10" zoomScale="130" zoomScaleNormal="130" workbookViewId="0">
      <selection activeCell="B16" sqref="B16"/>
    </sheetView>
  </sheetViews>
  <sheetFormatPr defaultColWidth="14.44140625" defaultRowHeight="15" customHeight="1" x14ac:dyDescent="0.3"/>
  <cols>
    <col min="1" max="1" width="51" customWidth="1"/>
    <col min="2" max="2" width="15.77734375" bestFit="1" customWidth="1"/>
    <col min="3" max="3" width="23.6640625" customWidth="1"/>
    <col min="4" max="4" width="10.44140625" bestFit="1" customWidth="1"/>
    <col min="5" max="5" width="55" customWidth="1"/>
    <col min="6" max="26" width="8.88671875" customWidth="1"/>
  </cols>
  <sheetData>
    <row r="1" spans="1:26" ht="114.75" customHeight="1" x14ac:dyDescent="0.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" t="s">
        <v>0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176" t="s">
        <v>193</v>
      </c>
      <c r="B5" s="177"/>
      <c r="C5" s="177"/>
      <c r="D5" s="177"/>
      <c r="E5" s="17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178" t="s">
        <v>1</v>
      </c>
      <c r="B6" s="177"/>
      <c r="C6" s="177"/>
      <c r="D6" s="177"/>
      <c r="E6" s="17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78" t="s">
        <v>2</v>
      </c>
      <c r="B7" s="177"/>
      <c r="C7" s="177"/>
      <c r="D7" s="177"/>
      <c r="E7" s="17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78" t="s">
        <v>3</v>
      </c>
      <c r="B8" s="177"/>
      <c r="C8" s="177"/>
      <c r="D8" s="177"/>
      <c r="E8" s="17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79" t="s">
        <v>4</v>
      </c>
      <c r="B9" s="180"/>
      <c r="C9" s="180"/>
      <c r="D9" s="180"/>
      <c r="E9" s="18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4" t="s">
        <v>201</v>
      </c>
      <c r="B12" s="147">
        <v>45292</v>
      </c>
      <c r="C12" s="5" t="s">
        <v>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6" t="s">
        <v>6</v>
      </c>
      <c r="B13" s="148">
        <v>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3">
      <c r="A14" s="6" t="s">
        <v>7</v>
      </c>
      <c r="B14" s="148">
        <v>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3">
      <c r="A15" s="6" t="s">
        <v>8</v>
      </c>
      <c r="B15" s="149">
        <v>45597</v>
      </c>
      <c r="C15" s="5" t="s">
        <v>5</v>
      </c>
      <c r="D15" s="163" t="s">
        <v>19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">
      <c r="A16" s="8" t="s">
        <v>9</v>
      </c>
      <c r="B16" s="150">
        <v>10000</v>
      </c>
      <c r="C16" s="1"/>
      <c r="D16" s="165">
        <f>'Ratios de productivité'!G7</f>
        <v>15000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8" t="s">
        <v>10</v>
      </c>
      <c r="B17" s="151">
        <v>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">
      <c r="A18" s="8" t="s">
        <v>11</v>
      </c>
      <c r="B18" s="9">
        <f>(52-B17)*0.9</f>
        <v>42.300000000000004</v>
      </c>
      <c r="C18" s="161" t="s">
        <v>12</v>
      </c>
      <c r="D18" s="163" t="s">
        <v>19</v>
      </c>
      <c r="E18" s="1"/>
      <c r="F18" s="10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8" t="s">
        <v>13</v>
      </c>
      <c r="B19" s="152">
        <v>5</v>
      </c>
      <c r="C19" s="1"/>
      <c r="D19" s="163">
        <f ca="1">'Ratios de productivité'!E12</f>
        <v>-125.22222222222221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8" t="s">
        <v>14</v>
      </c>
      <c r="B20" s="152">
        <v>3</v>
      </c>
      <c r="C20" s="1"/>
      <c r="D20" s="163">
        <f>'Ratios de productivité'!C2</f>
        <v>2.8540372670807455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8" t="s">
        <v>15</v>
      </c>
      <c r="B21" s="152">
        <v>8</v>
      </c>
      <c r="C21" s="1" t="s">
        <v>16</v>
      </c>
      <c r="D21" s="163">
        <f>'Ratios de productivité'!C4</f>
        <v>8.7442872687704032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8" t="s">
        <v>17</v>
      </c>
      <c r="B22" s="148">
        <v>60000</v>
      </c>
      <c r="C22" s="1" t="s">
        <v>18</v>
      </c>
      <c r="D22" s="162" t="s">
        <v>19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8" t="s">
        <v>20</v>
      </c>
      <c r="B23" s="9">
        <f>B21*B20</f>
        <v>24</v>
      </c>
      <c r="C23" s="11">
        <f t="shared" ref="C23:C26" si="0">B23</f>
        <v>24</v>
      </c>
      <c r="D23" s="164">
        <f>'Ratios de productivité'!C3</f>
        <v>24.956521739130434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8" t="s">
        <v>21</v>
      </c>
      <c r="B24" s="9">
        <f>B18*B19</f>
        <v>211.50000000000003</v>
      </c>
      <c r="C24" s="11">
        <f t="shared" si="0"/>
        <v>211.50000000000003</v>
      </c>
      <c r="D24" s="12">
        <f ca="1">'Ratios de productivité'!C12</f>
        <v>-1073.3333333333333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8" t="s">
        <v>22</v>
      </c>
      <c r="B25" s="9">
        <f t="shared" ref="B25:B26" si="1">B20*B24</f>
        <v>634.50000000000011</v>
      </c>
      <c r="C25" s="11">
        <f t="shared" si="0"/>
        <v>634.50000000000011</v>
      </c>
      <c r="D25" s="12">
        <f ca="1">'Ratios de productivité'!C13</f>
        <v>-3063.3333333333335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8" t="s">
        <v>23</v>
      </c>
      <c r="B26" s="9">
        <f t="shared" si="1"/>
        <v>5076.0000000000009</v>
      </c>
      <c r="C26" s="11">
        <f t="shared" si="0"/>
        <v>5076.0000000000009</v>
      </c>
      <c r="D26" s="12">
        <f ca="1">'Ratios de productivité'!C14</f>
        <v>-26786.666666666668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8" t="s">
        <v>24</v>
      </c>
      <c r="B27" s="13">
        <f>'Données de productivité'!G376/'Données de productivité'!F376</f>
        <v>0.2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8" t="s">
        <v>25</v>
      </c>
      <c r="B28" s="13">
        <f>'Données de productivité'!H376/'Données de productivité'!F376</f>
        <v>0.1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8" t="s">
        <v>26</v>
      </c>
      <c r="B29" s="13">
        <f>'Données de productivité'!I376/'Données de productivité'!F376</f>
        <v>0.25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8" t="s">
        <v>27</v>
      </c>
      <c r="B30" s="13">
        <f>'Données de productivité'!J376/'Données de productivité'!F376</f>
        <v>0.1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8" t="s">
        <v>28</v>
      </c>
      <c r="B31" s="13">
        <f>'Données de productivité'!K376/'Données de productivité'!F376</f>
        <v>0.4</v>
      </c>
      <c r="C31" s="1" t="s">
        <v>18</v>
      </c>
      <c r="D31" s="1" t="s">
        <v>19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8" t="s">
        <v>29</v>
      </c>
      <c r="B32" s="9">
        <f>B26/C32</f>
        <v>52.875000000000007</v>
      </c>
      <c r="C32" s="153">
        <v>96</v>
      </c>
      <c r="D32" s="14">
        <f>'Données de productivité'!D376/'Données de productivité'!E376</f>
        <v>95.666666666666671</v>
      </c>
      <c r="E32" s="1" t="s">
        <v>204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8" t="s">
        <v>30</v>
      </c>
      <c r="B33" s="9">
        <f>B32*C33</f>
        <v>26.437500000000004</v>
      </c>
      <c r="C33" s="154">
        <v>0.5</v>
      </c>
      <c r="D33" s="15">
        <f>'Données de productivité'!F376/'Données de productivité'!E376</f>
        <v>0.47619047619047616</v>
      </c>
      <c r="E33" s="1" t="s">
        <v>194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8" t="s">
        <v>31</v>
      </c>
      <c r="B34" s="9">
        <f>B32-B33</f>
        <v>26.437500000000004</v>
      </c>
      <c r="C34" s="16">
        <f t="shared" ref="C34:D34" si="2">1-C33</f>
        <v>0.5</v>
      </c>
      <c r="D34" s="17">
        <f t="shared" si="2"/>
        <v>0.52380952380952384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8" t="s">
        <v>32</v>
      </c>
      <c r="B35" s="9">
        <f>B33</f>
        <v>26.437500000000004</v>
      </c>
      <c r="C35" s="154">
        <v>1</v>
      </c>
      <c r="D35" s="15">
        <f>'Données de productivité'!S376/'Données de productivité'!F376</f>
        <v>0.35</v>
      </c>
      <c r="E35" s="1" t="s">
        <v>195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8" t="s">
        <v>33</v>
      </c>
      <c r="B36" s="9">
        <f>B33*C36</f>
        <v>5.2875000000000014</v>
      </c>
      <c r="C36" s="154">
        <v>0.2</v>
      </c>
      <c r="D36" s="15">
        <f>'Données de productivité'!T376/'Données de productivité'!F376</f>
        <v>0</v>
      </c>
      <c r="E36" s="1" t="s">
        <v>203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8" t="s">
        <v>34</v>
      </c>
      <c r="B37" s="9">
        <f>B33*C37</f>
        <v>2.6437500000000007</v>
      </c>
      <c r="C37" s="154">
        <v>0.1</v>
      </c>
      <c r="D37" s="15">
        <f>'Données de productivité'!U376/'Données de productivité'!F376</f>
        <v>0</v>
      </c>
      <c r="E37" s="1" t="s">
        <v>202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8" t="s">
        <v>35</v>
      </c>
      <c r="B38" s="9">
        <f>B33-B36-B37</f>
        <v>18.506250000000001</v>
      </c>
      <c r="C38" s="18">
        <f>100%-C36-C37</f>
        <v>0.70000000000000007</v>
      </c>
      <c r="D38" s="15">
        <f>'Données de productivité'!M376/'Données de productivité'!F376</f>
        <v>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8" t="s">
        <v>36</v>
      </c>
      <c r="B39" s="19">
        <f>B38/(1-C39)*C39</f>
        <v>12.337500000000002</v>
      </c>
      <c r="C39" s="155">
        <v>0.4</v>
      </c>
      <c r="D39" s="17">
        <f>'Données de productivité'!N376/SUM('Données de productivité'!F376,'Données de productivité'!N376)</f>
        <v>0.41176470588235292</v>
      </c>
      <c r="E39" s="1" t="s">
        <v>37</v>
      </c>
      <c r="F39" s="17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8" t="s">
        <v>38</v>
      </c>
      <c r="B40" s="9">
        <f>SUM(B38:B39)</f>
        <v>30.843750000000004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8" t="s">
        <v>39</v>
      </c>
      <c r="B41" s="20">
        <f>B40*B16</f>
        <v>308437.50000000006</v>
      </c>
      <c r="C41" s="21"/>
      <c r="D41" s="2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8" t="s">
        <v>40</v>
      </c>
      <c r="B42" s="20">
        <f>B41*C42</f>
        <v>107953.12500000001</v>
      </c>
      <c r="C42" s="154">
        <v>0.35</v>
      </c>
      <c r="D42" s="22"/>
      <c r="E42" s="1" t="s">
        <v>41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8" t="s">
        <v>42</v>
      </c>
      <c r="B43" s="20">
        <f>B41-B42</f>
        <v>200484.37500000006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8" t="s">
        <v>43</v>
      </c>
      <c r="B44" s="20">
        <f>B43*C44</f>
        <v>41099.296875000007</v>
      </c>
      <c r="C44" s="156">
        <v>0.20499999999999999</v>
      </c>
      <c r="D44" s="22"/>
      <c r="E44" s="1" t="s">
        <v>44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8" t="s">
        <v>45</v>
      </c>
      <c r="B45" s="20">
        <f>B43-B44</f>
        <v>159385.07812500006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8" t="s">
        <v>46</v>
      </c>
      <c r="B46" s="20">
        <f>B45-B22</f>
        <v>99385.078125000058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8" t="s">
        <v>47</v>
      </c>
      <c r="B47" s="20">
        <f>B46*C47</f>
        <v>0</v>
      </c>
      <c r="C47" s="23">
        <f>IF(('Revenu et investissement'!B5-C44)&gt;0,'Revenu et investissement'!B5-C44,0)</f>
        <v>0</v>
      </c>
      <c r="D47" s="22"/>
      <c r="E47" s="1" t="s">
        <v>48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8" t="s">
        <v>196</v>
      </c>
      <c r="B48" s="20">
        <f>B46-B47</f>
        <v>99385.078125000058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24" t="s">
        <v>49</v>
      </c>
      <c r="B49" s="25">
        <f>B48/12</f>
        <v>8282.0898437500055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5:E5"/>
    <mergeCell ref="A6:E6"/>
    <mergeCell ref="A7:E7"/>
    <mergeCell ref="A8:E8"/>
    <mergeCell ref="A9:E9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78CBF-84D4-49A4-8361-A5066480522C}">
  <sheetPr>
    <tabColor rgb="FF92D050"/>
  </sheetPr>
  <dimension ref="A1:X990"/>
  <sheetViews>
    <sheetView workbookViewId="0">
      <selection activeCell="C5" sqref="C5"/>
    </sheetView>
  </sheetViews>
  <sheetFormatPr defaultColWidth="14.44140625" defaultRowHeight="15" customHeight="1" x14ac:dyDescent="0.3"/>
  <cols>
    <col min="1" max="1" width="51" customWidth="1"/>
    <col min="2" max="2" width="14.6640625" style="146" customWidth="1"/>
    <col min="3" max="3" width="23.6640625" customWidth="1"/>
    <col min="4" max="4" width="6.6640625" customWidth="1"/>
    <col min="5" max="5" width="55" customWidth="1"/>
    <col min="6" max="24" width="8.88671875" customWidth="1"/>
  </cols>
  <sheetData>
    <row r="1" spans="1:24" ht="114.75" customHeight="1" x14ac:dyDescent="0.3">
      <c r="A1" s="126"/>
      <c r="B1" s="140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</row>
    <row r="2" spans="1:24" ht="12.75" customHeight="1" x14ac:dyDescent="0.3">
      <c r="A2" s="126"/>
      <c r="B2" s="140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4" ht="12.75" customHeight="1" x14ac:dyDescent="0.3">
      <c r="A3" s="127" t="s">
        <v>192</v>
      </c>
      <c r="B3" s="140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1:24" ht="12.75" customHeight="1" thickBot="1" x14ac:dyDescent="0.35">
      <c r="A4" s="126"/>
      <c r="B4" s="140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</row>
    <row r="5" spans="1:24" ht="12.75" customHeight="1" thickBot="1" x14ac:dyDescent="0.35">
      <c r="A5" s="128" t="s">
        <v>164</v>
      </c>
      <c r="B5" s="141">
        <v>3000</v>
      </c>
      <c r="C5" s="139">
        <f>SUM(B5:B39)</f>
        <v>3000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</row>
    <row r="6" spans="1:24" ht="12.75" customHeight="1" x14ac:dyDescent="0.3">
      <c r="A6" s="129" t="s">
        <v>165</v>
      </c>
      <c r="B6" s="142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</row>
    <row r="7" spans="1:24" ht="12.75" customHeight="1" x14ac:dyDescent="0.3">
      <c r="A7" s="129" t="s">
        <v>166</v>
      </c>
      <c r="B7" s="142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</row>
    <row r="8" spans="1:24" ht="12.75" customHeight="1" x14ac:dyDescent="0.3">
      <c r="A8" s="129" t="s">
        <v>167</v>
      </c>
      <c r="B8" s="142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</row>
    <row r="9" spans="1:24" ht="12.75" customHeight="1" x14ac:dyDescent="0.3">
      <c r="A9" s="131" t="s">
        <v>168</v>
      </c>
      <c r="B9" s="142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</row>
    <row r="10" spans="1:24" ht="12.75" customHeight="1" x14ac:dyDescent="0.3">
      <c r="A10" s="131" t="s">
        <v>169</v>
      </c>
      <c r="B10" s="142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</row>
    <row r="11" spans="1:24" ht="12.75" customHeight="1" x14ac:dyDescent="0.3">
      <c r="A11" s="131" t="s">
        <v>170</v>
      </c>
      <c r="B11" s="142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</row>
    <row r="12" spans="1:24" ht="12.75" customHeight="1" x14ac:dyDescent="0.3">
      <c r="A12" s="131" t="s">
        <v>171</v>
      </c>
      <c r="B12" s="142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</row>
    <row r="13" spans="1:24" ht="12.75" customHeight="1" x14ac:dyDescent="0.3">
      <c r="A13" s="131" t="s">
        <v>172</v>
      </c>
      <c r="B13" s="142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</row>
    <row r="14" spans="1:24" ht="12.75" customHeight="1" x14ac:dyDescent="0.3">
      <c r="A14" s="131" t="s">
        <v>173</v>
      </c>
      <c r="B14" s="142"/>
      <c r="C14" s="132"/>
      <c r="D14" s="133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</row>
    <row r="15" spans="1:24" ht="12.75" customHeight="1" x14ac:dyDescent="0.3">
      <c r="A15" s="131" t="s">
        <v>174</v>
      </c>
      <c r="B15" s="142"/>
      <c r="C15" s="132"/>
      <c r="D15" s="133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</row>
    <row r="16" spans="1:24" ht="12.75" customHeight="1" x14ac:dyDescent="0.3">
      <c r="A16" s="131" t="s">
        <v>175</v>
      </c>
      <c r="B16" s="142"/>
      <c r="C16" s="132"/>
      <c r="D16" s="133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</row>
    <row r="17" spans="1:24" ht="12.75" customHeight="1" x14ac:dyDescent="0.3">
      <c r="A17" s="131" t="s">
        <v>176</v>
      </c>
      <c r="B17" s="142"/>
      <c r="C17" s="132"/>
      <c r="D17" s="133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</row>
    <row r="18" spans="1:24" ht="12.75" customHeight="1" x14ac:dyDescent="0.3">
      <c r="A18" s="131" t="s">
        <v>177</v>
      </c>
      <c r="B18" s="143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</row>
    <row r="19" spans="1:24" ht="12.75" customHeight="1" x14ac:dyDescent="0.3">
      <c r="A19" s="131" t="s">
        <v>178</v>
      </c>
      <c r="B19" s="143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</row>
    <row r="20" spans="1:24" ht="12.75" customHeight="1" x14ac:dyDescent="0.3">
      <c r="A20" s="131" t="s">
        <v>179</v>
      </c>
      <c r="B20" s="143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</row>
    <row r="21" spans="1:24" ht="12.75" customHeight="1" x14ac:dyDescent="0.3">
      <c r="A21" s="131" t="s">
        <v>180</v>
      </c>
      <c r="B21" s="143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</row>
    <row r="22" spans="1:24" ht="12.75" customHeight="1" x14ac:dyDescent="0.3">
      <c r="A22" s="131" t="s">
        <v>181</v>
      </c>
      <c r="B22" s="143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</row>
    <row r="23" spans="1:24" ht="12.75" customHeight="1" x14ac:dyDescent="0.3">
      <c r="A23" s="131" t="s">
        <v>182</v>
      </c>
      <c r="B23" s="142"/>
      <c r="C23" s="134"/>
      <c r="D23" s="134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</row>
    <row r="24" spans="1:24" ht="12.75" customHeight="1" x14ac:dyDescent="0.3">
      <c r="A24" s="131" t="s">
        <v>183</v>
      </c>
      <c r="B24" s="142"/>
      <c r="C24" s="135"/>
      <c r="D24" s="135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</row>
    <row r="25" spans="1:24" ht="12.75" customHeight="1" x14ac:dyDescent="0.3">
      <c r="A25" s="131" t="s">
        <v>184</v>
      </c>
      <c r="B25" s="142"/>
      <c r="C25" s="136"/>
      <c r="D25" s="13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</row>
    <row r="26" spans="1:24" ht="12.75" customHeight="1" x14ac:dyDescent="0.3">
      <c r="A26" s="131" t="s">
        <v>185</v>
      </c>
      <c r="B26" s="142"/>
      <c r="C26" s="135"/>
      <c r="D26" s="135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</row>
    <row r="27" spans="1:24" ht="12.75" customHeight="1" x14ac:dyDescent="0.3">
      <c r="A27" s="131" t="s">
        <v>186</v>
      </c>
      <c r="B27" s="142"/>
      <c r="C27" s="135"/>
      <c r="D27" s="135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</row>
    <row r="28" spans="1:24" ht="12.75" customHeight="1" x14ac:dyDescent="0.3">
      <c r="A28" s="131" t="s">
        <v>187</v>
      </c>
      <c r="B28" s="142"/>
      <c r="C28" s="135"/>
      <c r="D28" s="135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</row>
    <row r="29" spans="1:24" ht="12.75" customHeight="1" x14ac:dyDescent="0.3">
      <c r="A29" s="131" t="s">
        <v>188</v>
      </c>
      <c r="B29" s="144"/>
      <c r="C29" s="136"/>
      <c r="D29" s="13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</row>
    <row r="30" spans="1:24" ht="12.75" customHeight="1" x14ac:dyDescent="0.3">
      <c r="A30" s="131" t="s">
        <v>189</v>
      </c>
      <c r="B30" s="142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</row>
    <row r="31" spans="1:24" ht="12.75" customHeight="1" x14ac:dyDescent="0.3">
      <c r="A31" s="131" t="s">
        <v>190</v>
      </c>
      <c r="B31" s="142"/>
      <c r="C31" s="137"/>
      <c r="D31" s="137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</row>
    <row r="32" spans="1:24" ht="12.75" customHeight="1" x14ac:dyDescent="0.3">
      <c r="A32" s="175" t="s">
        <v>191</v>
      </c>
      <c r="B32" s="142"/>
      <c r="C32" s="135"/>
      <c r="D32" s="135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</row>
    <row r="33" spans="1:24" ht="12.75" customHeight="1" x14ac:dyDescent="0.3">
      <c r="A33" s="173" t="s">
        <v>191</v>
      </c>
      <c r="B33" s="142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</row>
    <row r="34" spans="1:24" ht="12.75" customHeight="1" x14ac:dyDescent="0.3">
      <c r="A34" s="173" t="s">
        <v>191</v>
      </c>
      <c r="B34" s="142"/>
      <c r="C34" s="138"/>
      <c r="D34" s="135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</row>
    <row r="35" spans="1:24" ht="12.75" customHeight="1" x14ac:dyDescent="0.3">
      <c r="A35" s="173" t="s">
        <v>191</v>
      </c>
      <c r="B35" s="142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</row>
    <row r="36" spans="1:24" ht="12.75" customHeight="1" x14ac:dyDescent="0.3">
      <c r="A36" s="173" t="s">
        <v>191</v>
      </c>
      <c r="B36" s="142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</row>
    <row r="37" spans="1:24" ht="12.75" customHeight="1" x14ac:dyDescent="0.3">
      <c r="A37" s="173" t="s">
        <v>191</v>
      </c>
      <c r="B37" s="142"/>
      <c r="C37" s="135"/>
      <c r="D37" s="135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</row>
    <row r="38" spans="1:24" ht="12.75" customHeight="1" x14ac:dyDescent="0.3">
      <c r="A38" s="173" t="s">
        <v>191</v>
      </c>
      <c r="B38" s="142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</row>
    <row r="39" spans="1:24" ht="12.75" customHeight="1" thickBot="1" x14ac:dyDescent="0.35">
      <c r="A39" s="174" t="s">
        <v>191</v>
      </c>
      <c r="B39" s="145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</row>
    <row r="40" spans="1:24" ht="12.75" customHeight="1" x14ac:dyDescent="0.3">
      <c r="A40" s="126"/>
      <c r="B40" s="140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</row>
    <row r="41" spans="1:24" ht="12.75" customHeight="1" x14ac:dyDescent="0.3">
      <c r="A41" s="126"/>
      <c r="B41" s="140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</row>
    <row r="42" spans="1:24" ht="12.75" customHeight="1" x14ac:dyDescent="0.3">
      <c r="A42" s="126"/>
      <c r="B42" s="140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</row>
    <row r="43" spans="1:24" ht="12.75" customHeight="1" x14ac:dyDescent="0.3">
      <c r="A43" s="126"/>
      <c r="B43" s="140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</row>
    <row r="44" spans="1:24" ht="12.75" customHeight="1" x14ac:dyDescent="0.3">
      <c r="A44" s="126"/>
      <c r="B44" s="140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</row>
    <row r="45" spans="1:24" ht="12.75" customHeight="1" x14ac:dyDescent="0.3">
      <c r="A45" s="126"/>
      <c r="B45" s="140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</row>
    <row r="46" spans="1:24" ht="12.75" customHeight="1" x14ac:dyDescent="0.3">
      <c r="A46" s="126"/>
      <c r="B46" s="140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</row>
    <row r="47" spans="1:24" ht="12.75" customHeight="1" x14ac:dyDescent="0.3">
      <c r="A47" s="126"/>
      <c r="B47" s="140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</row>
    <row r="48" spans="1:24" ht="12.75" customHeight="1" x14ac:dyDescent="0.3">
      <c r="A48" s="126"/>
      <c r="B48" s="140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</row>
    <row r="49" spans="1:24" ht="12.75" customHeight="1" x14ac:dyDescent="0.3">
      <c r="A49" s="126"/>
      <c r="B49" s="140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</row>
    <row r="50" spans="1:24" ht="12.75" customHeight="1" x14ac:dyDescent="0.3">
      <c r="A50" s="126"/>
      <c r="B50" s="140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</row>
    <row r="51" spans="1:24" ht="12.75" customHeight="1" x14ac:dyDescent="0.3">
      <c r="A51" s="126"/>
      <c r="B51" s="140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</row>
    <row r="52" spans="1:24" ht="12.75" customHeight="1" x14ac:dyDescent="0.3">
      <c r="A52" s="126"/>
      <c r="B52" s="140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</row>
    <row r="53" spans="1:24" ht="12.75" customHeight="1" x14ac:dyDescent="0.3">
      <c r="A53" s="126"/>
      <c r="B53" s="140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</row>
    <row r="54" spans="1:24" ht="12.75" customHeight="1" x14ac:dyDescent="0.3">
      <c r="A54" s="126"/>
      <c r="B54" s="140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</row>
    <row r="55" spans="1:24" ht="12.75" customHeight="1" x14ac:dyDescent="0.3">
      <c r="A55" s="126"/>
      <c r="B55" s="140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</row>
    <row r="56" spans="1:24" ht="12.75" customHeight="1" x14ac:dyDescent="0.3">
      <c r="A56" s="126"/>
      <c r="B56" s="140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</row>
    <row r="57" spans="1:24" ht="12.75" customHeight="1" x14ac:dyDescent="0.3">
      <c r="A57" s="126"/>
      <c r="B57" s="140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</row>
    <row r="58" spans="1:24" ht="12.75" customHeight="1" x14ac:dyDescent="0.3">
      <c r="A58" s="126"/>
      <c r="B58" s="140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</row>
    <row r="59" spans="1:24" ht="12.75" customHeight="1" x14ac:dyDescent="0.3">
      <c r="A59" s="126"/>
      <c r="B59" s="140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</row>
    <row r="60" spans="1:24" ht="12.75" customHeight="1" x14ac:dyDescent="0.3">
      <c r="A60" s="126"/>
      <c r="B60" s="140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</row>
    <row r="61" spans="1:24" ht="12.75" customHeight="1" x14ac:dyDescent="0.3">
      <c r="A61" s="126"/>
      <c r="B61" s="140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</row>
    <row r="62" spans="1:24" ht="12.75" customHeight="1" x14ac:dyDescent="0.3">
      <c r="A62" s="126"/>
      <c r="B62" s="140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</row>
    <row r="63" spans="1:24" ht="12.75" customHeight="1" x14ac:dyDescent="0.3">
      <c r="A63" s="126"/>
      <c r="B63" s="140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</row>
    <row r="64" spans="1:24" ht="12.75" customHeight="1" x14ac:dyDescent="0.3">
      <c r="A64" s="126"/>
      <c r="B64" s="140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</row>
    <row r="65" spans="1:24" ht="12.75" customHeight="1" x14ac:dyDescent="0.3">
      <c r="A65" s="126"/>
      <c r="B65" s="140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</row>
    <row r="66" spans="1:24" ht="12.75" customHeight="1" x14ac:dyDescent="0.3">
      <c r="A66" s="126"/>
      <c r="B66" s="140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</row>
    <row r="67" spans="1:24" ht="12.75" customHeight="1" x14ac:dyDescent="0.3">
      <c r="A67" s="126"/>
      <c r="B67" s="140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</row>
    <row r="68" spans="1:24" ht="12.75" customHeight="1" x14ac:dyDescent="0.3">
      <c r="A68" s="126"/>
      <c r="B68" s="140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</row>
    <row r="69" spans="1:24" ht="12.75" customHeight="1" x14ac:dyDescent="0.3">
      <c r="A69" s="126"/>
      <c r="B69" s="140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</row>
    <row r="70" spans="1:24" ht="12.75" customHeight="1" x14ac:dyDescent="0.3">
      <c r="A70" s="126"/>
      <c r="B70" s="140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</row>
    <row r="71" spans="1:24" ht="12.75" customHeight="1" x14ac:dyDescent="0.3">
      <c r="A71" s="126"/>
      <c r="B71" s="140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</row>
    <row r="72" spans="1:24" ht="12.75" customHeight="1" x14ac:dyDescent="0.3">
      <c r="A72" s="126"/>
      <c r="B72" s="140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</row>
    <row r="73" spans="1:24" ht="12.75" customHeight="1" x14ac:dyDescent="0.3">
      <c r="A73" s="126"/>
      <c r="B73" s="140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</row>
    <row r="74" spans="1:24" ht="12.75" customHeight="1" x14ac:dyDescent="0.3">
      <c r="A74" s="126"/>
      <c r="B74" s="140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</row>
    <row r="75" spans="1:24" ht="12.75" customHeight="1" x14ac:dyDescent="0.3">
      <c r="A75" s="126"/>
      <c r="B75" s="140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</row>
    <row r="76" spans="1:24" ht="12.75" customHeight="1" x14ac:dyDescent="0.3">
      <c r="A76" s="126"/>
      <c r="B76" s="140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</row>
    <row r="77" spans="1:24" ht="12.75" customHeight="1" x14ac:dyDescent="0.3">
      <c r="A77" s="126"/>
      <c r="B77" s="140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</row>
    <row r="78" spans="1:24" ht="12.75" customHeight="1" x14ac:dyDescent="0.3">
      <c r="A78" s="126"/>
      <c r="B78" s="140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</row>
    <row r="79" spans="1:24" ht="12.75" customHeight="1" x14ac:dyDescent="0.3">
      <c r="A79" s="126"/>
      <c r="B79" s="140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</row>
    <row r="80" spans="1:24" ht="12.75" customHeight="1" x14ac:dyDescent="0.3">
      <c r="A80" s="126"/>
      <c r="B80" s="140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</row>
    <row r="81" spans="1:24" ht="12.75" customHeight="1" x14ac:dyDescent="0.3">
      <c r="A81" s="126"/>
      <c r="B81" s="140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</row>
    <row r="82" spans="1:24" ht="12.75" customHeight="1" x14ac:dyDescent="0.3">
      <c r="A82" s="126"/>
      <c r="B82" s="140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</row>
    <row r="83" spans="1:24" ht="12.75" customHeight="1" x14ac:dyDescent="0.3">
      <c r="A83" s="126"/>
      <c r="B83" s="140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</row>
    <row r="84" spans="1:24" ht="12.75" customHeight="1" x14ac:dyDescent="0.3">
      <c r="A84" s="126"/>
      <c r="B84" s="140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</row>
    <row r="85" spans="1:24" ht="12.75" customHeight="1" x14ac:dyDescent="0.3">
      <c r="A85" s="126"/>
      <c r="B85" s="140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</row>
    <row r="86" spans="1:24" ht="12.75" customHeight="1" x14ac:dyDescent="0.3">
      <c r="A86" s="126"/>
      <c r="B86" s="140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</row>
    <row r="87" spans="1:24" ht="12.75" customHeight="1" x14ac:dyDescent="0.3">
      <c r="A87" s="126"/>
      <c r="B87" s="140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</row>
    <row r="88" spans="1:24" ht="12.75" customHeight="1" x14ac:dyDescent="0.3">
      <c r="A88" s="126"/>
      <c r="B88" s="140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</row>
    <row r="89" spans="1:24" ht="12.75" customHeight="1" x14ac:dyDescent="0.3">
      <c r="A89" s="126"/>
      <c r="B89" s="140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</row>
    <row r="90" spans="1:24" ht="12.75" customHeight="1" x14ac:dyDescent="0.3">
      <c r="A90" s="126"/>
      <c r="B90" s="140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</row>
    <row r="91" spans="1:24" ht="12.75" customHeight="1" x14ac:dyDescent="0.3">
      <c r="A91" s="126"/>
      <c r="B91" s="140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</row>
    <row r="92" spans="1:24" ht="12.75" customHeight="1" x14ac:dyDescent="0.3">
      <c r="A92" s="126"/>
      <c r="B92" s="140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</row>
    <row r="93" spans="1:24" ht="12.75" customHeight="1" x14ac:dyDescent="0.3">
      <c r="A93" s="126"/>
      <c r="B93" s="140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</row>
    <row r="94" spans="1:24" ht="12.75" customHeight="1" x14ac:dyDescent="0.3">
      <c r="A94" s="126"/>
      <c r="B94" s="140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</row>
    <row r="95" spans="1:24" ht="12.75" customHeight="1" x14ac:dyDescent="0.3">
      <c r="A95" s="126"/>
      <c r="B95" s="140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</row>
    <row r="96" spans="1:24" ht="12.75" customHeight="1" x14ac:dyDescent="0.3">
      <c r="A96" s="126"/>
      <c r="B96" s="140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</row>
    <row r="97" spans="1:24" ht="12.75" customHeight="1" x14ac:dyDescent="0.3">
      <c r="A97" s="126"/>
      <c r="B97" s="140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</row>
    <row r="98" spans="1:24" ht="12.75" customHeight="1" x14ac:dyDescent="0.3">
      <c r="A98" s="126"/>
      <c r="B98" s="140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</row>
    <row r="99" spans="1:24" ht="12.75" customHeight="1" x14ac:dyDescent="0.3">
      <c r="A99" s="126"/>
      <c r="B99" s="140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</row>
    <row r="100" spans="1:24" ht="12.75" customHeight="1" x14ac:dyDescent="0.3">
      <c r="A100" s="126"/>
      <c r="B100" s="140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</row>
    <row r="101" spans="1:24" ht="12.75" customHeight="1" x14ac:dyDescent="0.3">
      <c r="A101" s="126"/>
      <c r="B101" s="140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</row>
    <row r="102" spans="1:24" ht="12.75" customHeight="1" x14ac:dyDescent="0.3">
      <c r="A102" s="126"/>
      <c r="B102" s="140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</row>
    <row r="103" spans="1:24" ht="12.75" customHeight="1" x14ac:dyDescent="0.3">
      <c r="A103" s="126"/>
      <c r="B103" s="140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</row>
    <row r="104" spans="1:24" ht="12.75" customHeight="1" x14ac:dyDescent="0.3">
      <c r="A104" s="126"/>
      <c r="B104" s="140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</row>
    <row r="105" spans="1:24" ht="12.75" customHeight="1" x14ac:dyDescent="0.3">
      <c r="A105" s="126"/>
      <c r="B105" s="140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</row>
    <row r="106" spans="1:24" ht="12.75" customHeight="1" x14ac:dyDescent="0.3">
      <c r="A106" s="126"/>
      <c r="B106" s="140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</row>
    <row r="107" spans="1:24" ht="12.75" customHeight="1" x14ac:dyDescent="0.3">
      <c r="A107" s="126"/>
      <c r="B107" s="140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</row>
    <row r="108" spans="1:24" ht="12.75" customHeight="1" x14ac:dyDescent="0.3">
      <c r="A108" s="126"/>
      <c r="B108" s="140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</row>
    <row r="109" spans="1:24" ht="12.75" customHeight="1" x14ac:dyDescent="0.3">
      <c r="A109" s="126"/>
      <c r="B109" s="140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</row>
    <row r="110" spans="1:24" ht="12.75" customHeight="1" x14ac:dyDescent="0.3">
      <c r="A110" s="126"/>
      <c r="B110" s="140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</row>
    <row r="111" spans="1:24" ht="12.75" customHeight="1" x14ac:dyDescent="0.3">
      <c r="A111" s="126"/>
      <c r="B111" s="140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</row>
    <row r="112" spans="1:24" ht="12.75" customHeight="1" x14ac:dyDescent="0.3">
      <c r="A112" s="126"/>
      <c r="B112" s="140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</row>
    <row r="113" spans="1:24" ht="12.75" customHeight="1" x14ac:dyDescent="0.3">
      <c r="A113" s="126"/>
      <c r="B113" s="140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</row>
    <row r="114" spans="1:24" ht="12.75" customHeight="1" x14ac:dyDescent="0.3">
      <c r="A114" s="126"/>
      <c r="B114" s="140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</row>
    <row r="115" spans="1:24" ht="12.75" customHeight="1" x14ac:dyDescent="0.3">
      <c r="A115" s="126"/>
      <c r="B115" s="140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</row>
    <row r="116" spans="1:24" ht="12.75" customHeight="1" x14ac:dyDescent="0.3">
      <c r="A116" s="126"/>
      <c r="B116" s="140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</row>
    <row r="117" spans="1:24" ht="12.75" customHeight="1" x14ac:dyDescent="0.3">
      <c r="A117" s="126"/>
      <c r="B117" s="140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</row>
    <row r="118" spans="1:24" ht="12.75" customHeight="1" x14ac:dyDescent="0.3">
      <c r="A118" s="126"/>
      <c r="B118" s="140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</row>
    <row r="119" spans="1:24" ht="12.75" customHeight="1" x14ac:dyDescent="0.3">
      <c r="A119" s="126"/>
      <c r="B119" s="140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</row>
    <row r="120" spans="1:24" ht="12.75" customHeight="1" x14ac:dyDescent="0.3">
      <c r="A120" s="126"/>
      <c r="B120" s="140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</row>
    <row r="121" spans="1:24" ht="12.75" customHeight="1" x14ac:dyDescent="0.3">
      <c r="A121" s="126"/>
      <c r="B121" s="140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</row>
    <row r="122" spans="1:24" ht="12.75" customHeight="1" x14ac:dyDescent="0.3">
      <c r="A122" s="126"/>
      <c r="B122" s="140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</row>
    <row r="123" spans="1:24" ht="12.75" customHeight="1" x14ac:dyDescent="0.3">
      <c r="A123" s="126"/>
      <c r="B123" s="140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</row>
    <row r="124" spans="1:24" ht="12.75" customHeight="1" x14ac:dyDescent="0.3">
      <c r="A124" s="126"/>
      <c r="B124" s="140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</row>
    <row r="125" spans="1:24" ht="12.75" customHeight="1" x14ac:dyDescent="0.3">
      <c r="A125" s="126"/>
      <c r="B125" s="140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</row>
    <row r="126" spans="1:24" ht="12.75" customHeight="1" x14ac:dyDescent="0.3">
      <c r="A126" s="126"/>
      <c r="B126" s="140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</row>
    <row r="127" spans="1:24" ht="12.75" customHeight="1" x14ac:dyDescent="0.3">
      <c r="A127" s="126"/>
      <c r="B127" s="140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</row>
    <row r="128" spans="1:24" ht="12.75" customHeight="1" x14ac:dyDescent="0.3">
      <c r="A128" s="126"/>
      <c r="B128" s="140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</row>
    <row r="129" spans="1:24" ht="12.75" customHeight="1" x14ac:dyDescent="0.3">
      <c r="A129" s="126"/>
      <c r="B129" s="140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</row>
    <row r="130" spans="1:24" ht="12.75" customHeight="1" x14ac:dyDescent="0.3">
      <c r="A130" s="126"/>
      <c r="B130" s="140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</row>
    <row r="131" spans="1:24" ht="12.75" customHeight="1" x14ac:dyDescent="0.3">
      <c r="A131" s="126"/>
      <c r="B131" s="140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</row>
    <row r="132" spans="1:24" ht="12.75" customHeight="1" x14ac:dyDescent="0.3">
      <c r="A132" s="126"/>
      <c r="B132" s="140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</row>
    <row r="133" spans="1:24" ht="12.75" customHeight="1" x14ac:dyDescent="0.3">
      <c r="A133" s="126"/>
      <c r="B133" s="140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</row>
    <row r="134" spans="1:24" ht="12.75" customHeight="1" x14ac:dyDescent="0.3">
      <c r="A134" s="126"/>
      <c r="B134" s="140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</row>
    <row r="135" spans="1:24" ht="12.75" customHeight="1" x14ac:dyDescent="0.3">
      <c r="A135" s="126"/>
      <c r="B135" s="140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</row>
    <row r="136" spans="1:24" ht="12.75" customHeight="1" x14ac:dyDescent="0.3">
      <c r="A136" s="126"/>
      <c r="B136" s="140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</row>
    <row r="137" spans="1:24" ht="12.75" customHeight="1" x14ac:dyDescent="0.3">
      <c r="A137" s="126"/>
      <c r="B137" s="140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</row>
    <row r="138" spans="1:24" ht="12.75" customHeight="1" x14ac:dyDescent="0.3">
      <c r="A138" s="126"/>
      <c r="B138" s="140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</row>
    <row r="139" spans="1:24" ht="12.75" customHeight="1" x14ac:dyDescent="0.3">
      <c r="A139" s="126"/>
      <c r="B139" s="140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</row>
    <row r="140" spans="1:24" ht="12.75" customHeight="1" x14ac:dyDescent="0.3">
      <c r="A140" s="126"/>
      <c r="B140" s="140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</row>
    <row r="141" spans="1:24" ht="12.75" customHeight="1" x14ac:dyDescent="0.3">
      <c r="A141" s="126"/>
      <c r="B141" s="140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</row>
    <row r="142" spans="1:24" ht="12.75" customHeight="1" x14ac:dyDescent="0.3">
      <c r="A142" s="126"/>
      <c r="B142" s="140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</row>
    <row r="143" spans="1:24" ht="12.75" customHeight="1" x14ac:dyDescent="0.3">
      <c r="A143" s="126"/>
      <c r="B143" s="140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</row>
    <row r="144" spans="1:24" ht="12.75" customHeight="1" x14ac:dyDescent="0.3">
      <c r="A144" s="126"/>
      <c r="B144" s="140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</row>
    <row r="145" spans="1:24" ht="12.75" customHeight="1" x14ac:dyDescent="0.3">
      <c r="A145" s="126"/>
      <c r="B145" s="140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</row>
    <row r="146" spans="1:24" ht="12.75" customHeight="1" x14ac:dyDescent="0.3">
      <c r="A146" s="126"/>
      <c r="B146" s="140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</row>
    <row r="147" spans="1:24" ht="12.75" customHeight="1" x14ac:dyDescent="0.3">
      <c r="A147" s="126"/>
      <c r="B147" s="140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</row>
    <row r="148" spans="1:24" ht="12.75" customHeight="1" x14ac:dyDescent="0.3">
      <c r="A148" s="126"/>
      <c r="B148" s="140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</row>
    <row r="149" spans="1:24" ht="12.75" customHeight="1" x14ac:dyDescent="0.3">
      <c r="A149" s="126"/>
      <c r="B149" s="140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</row>
    <row r="150" spans="1:24" ht="12.75" customHeight="1" x14ac:dyDescent="0.3">
      <c r="A150" s="126"/>
      <c r="B150" s="140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</row>
    <row r="151" spans="1:24" ht="12.75" customHeight="1" x14ac:dyDescent="0.3">
      <c r="A151" s="126"/>
      <c r="B151" s="140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</row>
    <row r="152" spans="1:24" ht="12.75" customHeight="1" x14ac:dyDescent="0.3">
      <c r="A152" s="126"/>
      <c r="B152" s="140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</row>
    <row r="153" spans="1:24" ht="12.75" customHeight="1" x14ac:dyDescent="0.3">
      <c r="A153" s="126"/>
      <c r="B153" s="140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</row>
    <row r="154" spans="1:24" ht="12.75" customHeight="1" x14ac:dyDescent="0.3">
      <c r="A154" s="126"/>
      <c r="B154" s="140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</row>
    <row r="155" spans="1:24" ht="12.75" customHeight="1" x14ac:dyDescent="0.3">
      <c r="A155" s="126"/>
      <c r="B155" s="140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</row>
    <row r="156" spans="1:24" ht="12.75" customHeight="1" x14ac:dyDescent="0.3">
      <c r="A156" s="126"/>
      <c r="B156" s="140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</row>
    <row r="157" spans="1:24" ht="12.75" customHeight="1" x14ac:dyDescent="0.3">
      <c r="A157" s="126"/>
      <c r="B157" s="140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</row>
    <row r="158" spans="1:24" ht="12.75" customHeight="1" x14ac:dyDescent="0.3">
      <c r="A158" s="126"/>
      <c r="B158" s="140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</row>
    <row r="159" spans="1:24" ht="12.75" customHeight="1" x14ac:dyDescent="0.3">
      <c r="A159" s="126"/>
      <c r="B159" s="140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</row>
    <row r="160" spans="1:24" ht="12.75" customHeight="1" x14ac:dyDescent="0.3">
      <c r="A160" s="126"/>
      <c r="B160" s="140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</row>
    <row r="161" spans="1:24" ht="12.75" customHeight="1" x14ac:dyDescent="0.3">
      <c r="A161" s="126"/>
      <c r="B161" s="140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</row>
    <row r="162" spans="1:24" ht="12.75" customHeight="1" x14ac:dyDescent="0.3">
      <c r="A162" s="126"/>
      <c r="B162" s="140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</row>
    <row r="163" spans="1:24" ht="12.75" customHeight="1" x14ac:dyDescent="0.3">
      <c r="A163" s="126"/>
      <c r="B163" s="140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</row>
    <row r="164" spans="1:24" ht="12.75" customHeight="1" x14ac:dyDescent="0.3">
      <c r="A164" s="126"/>
      <c r="B164" s="140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</row>
    <row r="165" spans="1:24" ht="12.75" customHeight="1" x14ac:dyDescent="0.3">
      <c r="A165" s="126"/>
      <c r="B165" s="140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</row>
    <row r="166" spans="1:24" ht="12.75" customHeight="1" x14ac:dyDescent="0.3">
      <c r="A166" s="126"/>
      <c r="B166" s="140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</row>
    <row r="167" spans="1:24" ht="12.75" customHeight="1" x14ac:dyDescent="0.3">
      <c r="A167" s="126"/>
      <c r="B167" s="140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</row>
    <row r="168" spans="1:24" ht="12.75" customHeight="1" x14ac:dyDescent="0.3">
      <c r="A168" s="126"/>
      <c r="B168" s="140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</row>
    <row r="169" spans="1:24" ht="12.75" customHeight="1" x14ac:dyDescent="0.3">
      <c r="A169" s="126"/>
      <c r="B169" s="140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</row>
    <row r="170" spans="1:24" ht="12.75" customHeight="1" x14ac:dyDescent="0.3">
      <c r="A170" s="126"/>
      <c r="B170" s="140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</row>
    <row r="171" spans="1:24" ht="12.75" customHeight="1" x14ac:dyDescent="0.3">
      <c r="A171" s="126"/>
      <c r="B171" s="140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</row>
    <row r="172" spans="1:24" ht="12.75" customHeight="1" x14ac:dyDescent="0.3">
      <c r="A172" s="126"/>
      <c r="B172" s="140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</row>
    <row r="173" spans="1:24" ht="12.75" customHeight="1" x14ac:dyDescent="0.3">
      <c r="A173" s="126"/>
      <c r="B173" s="140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</row>
    <row r="174" spans="1:24" ht="12.75" customHeight="1" x14ac:dyDescent="0.3">
      <c r="A174" s="126"/>
      <c r="B174" s="140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</row>
    <row r="175" spans="1:24" ht="12.75" customHeight="1" x14ac:dyDescent="0.3">
      <c r="A175" s="126"/>
      <c r="B175" s="140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</row>
    <row r="176" spans="1:24" ht="12.75" customHeight="1" x14ac:dyDescent="0.3">
      <c r="A176" s="126"/>
      <c r="B176" s="140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</row>
    <row r="177" spans="1:24" ht="12.75" customHeight="1" x14ac:dyDescent="0.3">
      <c r="A177" s="126"/>
      <c r="B177" s="140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</row>
    <row r="178" spans="1:24" ht="12.75" customHeight="1" x14ac:dyDescent="0.3">
      <c r="A178" s="126"/>
      <c r="B178" s="140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</row>
    <row r="179" spans="1:24" ht="12.75" customHeight="1" x14ac:dyDescent="0.3">
      <c r="A179" s="126"/>
      <c r="B179" s="140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</row>
    <row r="180" spans="1:24" ht="12.75" customHeight="1" x14ac:dyDescent="0.3">
      <c r="A180" s="126"/>
      <c r="B180" s="140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</row>
    <row r="181" spans="1:24" ht="12.75" customHeight="1" x14ac:dyDescent="0.3">
      <c r="A181" s="126"/>
      <c r="B181" s="140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</row>
    <row r="182" spans="1:24" ht="12.75" customHeight="1" x14ac:dyDescent="0.3">
      <c r="A182" s="126"/>
      <c r="B182" s="140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</row>
    <row r="183" spans="1:24" ht="12.75" customHeight="1" x14ac:dyDescent="0.3">
      <c r="A183" s="126"/>
      <c r="B183" s="140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</row>
    <row r="184" spans="1:24" ht="12.75" customHeight="1" x14ac:dyDescent="0.3">
      <c r="A184" s="126"/>
      <c r="B184" s="140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</row>
    <row r="185" spans="1:24" ht="12.75" customHeight="1" x14ac:dyDescent="0.3">
      <c r="A185" s="126"/>
      <c r="B185" s="140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</row>
    <row r="186" spans="1:24" ht="12.75" customHeight="1" x14ac:dyDescent="0.3">
      <c r="A186" s="126"/>
      <c r="B186" s="140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</row>
    <row r="187" spans="1:24" ht="12.75" customHeight="1" x14ac:dyDescent="0.3">
      <c r="A187" s="126"/>
      <c r="B187" s="140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</row>
    <row r="188" spans="1:24" ht="12.75" customHeight="1" x14ac:dyDescent="0.3">
      <c r="A188" s="126"/>
      <c r="B188" s="140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</row>
    <row r="189" spans="1:24" ht="12.75" customHeight="1" x14ac:dyDescent="0.3">
      <c r="A189" s="126"/>
      <c r="B189" s="140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</row>
    <row r="190" spans="1:24" ht="12.75" customHeight="1" x14ac:dyDescent="0.3">
      <c r="A190" s="126"/>
      <c r="B190" s="140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</row>
    <row r="191" spans="1:24" ht="12.75" customHeight="1" x14ac:dyDescent="0.3">
      <c r="A191" s="126"/>
      <c r="B191" s="140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</row>
    <row r="192" spans="1:24" ht="12.75" customHeight="1" x14ac:dyDescent="0.3">
      <c r="A192" s="126"/>
      <c r="B192" s="140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</row>
    <row r="193" spans="1:24" ht="12.75" customHeight="1" x14ac:dyDescent="0.3">
      <c r="A193" s="126"/>
      <c r="B193" s="140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</row>
    <row r="194" spans="1:24" ht="12.75" customHeight="1" x14ac:dyDescent="0.3">
      <c r="A194" s="126"/>
      <c r="B194" s="140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</row>
    <row r="195" spans="1:24" ht="12.75" customHeight="1" x14ac:dyDescent="0.3">
      <c r="A195" s="126"/>
      <c r="B195" s="140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</row>
    <row r="196" spans="1:24" ht="12.75" customHeight="1" x14ac:dyDescent="0.3">
      <c r="A196" s="126"/>
      <c r="B196" s="140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</row>
    <row r="197" spans="1:24" ht="12.75" customHeight="1" x14ac:dyDescent="0.3">
      <c r="A197" s="126"/>
      <c r="B197" s="140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</row>
    <row r="198" spans="1:24" ht="12.75" customHeight="1" x14ac:dyDescent="0.3">
      <c r="A198" s="126"/>
      <c r="B198" s="140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</row>
    <row r="199" spans="1:24" ht="12.75" customHeight="1" x14ac:dyDescent="0.3">
      <c r="A199" s="126"/>
      <c r="B199" s="140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</row>
    <row r="200" spans="1:24" ht="12.75" customHeight="1" x14ac:dyDescent="0.3">
      <c r="A200" s="126"/>
      <c r="B200" s="140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</row>
    <row r="201" spans="1:24" ht="12.75" customHeight="1" x14ac:dyDescent="0.3">
      <c r="A201" s="126"/>
      <c r="B201" s="140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</row>
    <row r="202" spans="1:24" ht="12.75" customHeight="1" x14ac:dyDescent="0.3">
      <c r="A202" s="126"/>
      <c r="B202" s="140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</row>
    <row r="203" spans="1:24" ht="12.75" customHeight="1" x14ac:dyDescent="0.3">
      <c r="A203" s="126"/>
      <c r="B203" s="140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</row>
    <row r="204" spans="1:24" ht="12.75" customHeight="1" x14ac:dyDescent="0.3">
      <c r="A204" s="126"/>
      <c r="B204" s="140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</row>
    <row r="205" spans="1:24" ht="12.75" customHeight="1" x14ac:dyDescent="0.3">
      <c r="A205" s="126"/>
      <c r="B205" s="140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</row>
    <row r="206" spans="1:24" ht="12.75" customHeight="1" x14ac:dyDescent="0.3">
      <c r="A206" s="126"/>
      <c r="B206" s="140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</row>
    <row r="207" spans="1:24" ht="12.75" customHeight="1" x14ac:dyDescent="0.3">
      <c r="A207" s="126"/>
      <c r="B207" s="140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</row>
    <row r="208" spans="1:24" ht="12.75" customHeight="1" x14ac:dyDescent="0.3">
      <c r="A208" s="126"/>
      <c r="B208" s="140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</row>
    <row r="209" spans="1:24" ht="12.75" customHeight="1" x14ac:dyDescent="0.3">
      <c r="A209" s="126"/>
      <c r="B209" s="140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</row>
    <row r="210" spans="1:24" ht="12.75" customHeight="1" x14ac:dyDescent="0.3">
      <c r="A210" s="126"/>
      <c r="B210" s="140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</row>
    <row r="211" spans="1:24" ht="12.75" customHeight="1" x14ac:dyDescent="0.3">
      <c r="A211" s="126"/>
      <c r="B211" s="140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</row>
    <row r="212" spans="1:24" ht="12.75" customHeight="1" x14ac:dyDescent="0.3">
      <c r="A212" s="126"/>
      <c r="B212" s="140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</row>
    <row r="213" spans="1:24" ht="12.75" customHeight="1" x14ac:dyDescent="0.3">
      <c r="A213" s="126"/>
      <c r="B213" s="140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</row>
    <row r="214" spans="1:24" ht="12.75" customHeight="1" x14ac:dyDescent="0.3">
      <c r="A214" s="126"/>
      <c r="B214" s="140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</row>
    <row r="215" spans="1:24" ht="12.75" customHeight="1" x14ac:dyDescent="0.3">
      <c r="A215" s="126"/>
      <c r="B215" s="140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</row>
    <row r="216" spans="1:24" ht="12.75" customHeight="1" x14ac:dyDescent="0.3">
      <c r="A216" s="126"/>
      <c r="B216" s="140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</row>
    <row r="217" spans="1:24" ht="12.75" customHeight="1" x14ac:dyDescent="0.3">
      <c r="A217" s="126"/>
      <c r="B217" s="140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</row>
    <row r="218" spans="1:24" ht="12.75" customHeight="1" x14ac:dyDescent="0.3">
      <c r="A218" s="126"/>
      <c r="B218" s="140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</row>
    <row r="219" spans="1:24" ht="12.75" customHeight="1" x14ac:dyDescent="0.3">
      <c r="A219" s="126"/>
      <c r="B219" s="140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</row>
    <row r="220" spans="1:24" ht="12.75" customHeight="1" x14ac:dyDescent="0.3">
      <c r="A220" s="126"/>
      <c r="B220" s="140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</row>
    <row r="221" spans="1:24" ht="12.75" customHeight="1" x14ac:dyDescent="0.3">
      <c r="A221" s="126"/>
      <c r="B221" s="140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</row>
    <row r="222" spans="1:24" ht="12.75" customHeight="1" x14ac:dyDescent="0.3">
      <c r="A222" s="126"/>
      <c r="B222" s="140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</row>
    <row r="223" spans="1:24" ht="12.75" customHeight="1" x14ac:dyDescent="0.3">
      <c r="A223" s="126"/>
      <c r="B223" s="140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</row>
    <row r="224" spans="1:24" ht="12.75" customHeight="1" x14ac:dyDescent="0.3">
      <c r="A224" s="126"/>
      <c r="B224" s="140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</row>
    <row r="225" spans="1:24" ht="12.75" customHeight="1" x14ac:dyDescent="0.3">
      <c r="A225" s="126"/>
      <c r="B225" s="140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</row>
    <row r="226" spans="1:24" ht="12.75" customHeight="1" x14ac:dyDescent="0.3">
      <c r="A226" s="126"/>
      <c r="B226" s="140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</row>
    <row r="227" spans="1:24" ht="12.75" customHeight="1" x14ac:dyDescent="0.3">
      <c r="A227" s="126"/>
      <c r="B227" s="140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</row>
    <row r="228" spans="1:24" ht="12.75" customHeight="1" x14ac:dyDescent="0.3">
      <c r="A228" s="126"/>
      <c r="B228" s="140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</row>
    <row r="229" spans="1:24" ht="12.75" customHeight="1" x14ac:dyDescent="0.3">
      <c r="A229" s="126"/>
      <c r="B229" s="140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</row>
    <row r="230" spans="1:24" ht="12.75" customHeight="1" x14ac:dyDescent="0.3">
      <c r="A230" s="126"/>
      <c r="B230" s="140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</row>
    <row r="231" spans="1:24" ht="12.75" customHeight="1" x14ac:dyDescent="0.3">
      <c r="A231" s="126"/>
      <c r="B231" s="140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</row>
    <row r="232" spans="1:24" ht="12.75" customHeight="1" x14ac:dyDescent="0.3">
      <c r="A232" s="126"/>
      <c r="B232" s="140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</row>
    <row r="233" spans="1:24" ht="12.75" customHeight="1" x14ac:dyDescent="0.3">
      <c r="A233" s="126"/>
      <c r="B233" s="140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</row>
    <row r="234" spans="1:24" ht="12.75" customHeight="1" x14ac:dyDescent="0.3">
      <c r="A234" s="126"/>
      <c r="B234" s="140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</row>
    <row r="235" spans="1:24" ht="12.75" customHeight="1" x14ac:dyDescent="0.3">
      <c r="A235" s="126"/>
      <c r="B235" s="140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</row>
    <row r="236" spans="1:24" ht="12.75" customHeight="1" x14ac:dyDescent="0.3">
      <c r="A236" s="126"/>
      <c r="B236" s="140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</row>
    <row r="237" spans="1:24" ht="12.75" customHeight="1" x14ac:dyDescent="0.3">
      <c r="A237" s="126"/>
      <c r="B237" s="140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</row>
    <row r="238" spans="1:24" ht="12.75" customHeight="1" x14ac:dyDescent="0.3">
      <c r="A238" s="126"/>
      <c r="B238" s="140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</row>
    <row r="239" spans="1:24" ht="12.75" customHeight="1" x14ac:dyDescent="0.3">
      <c r="A239" s="126"/>
      <c r="B239" s="140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</row>
    <row r="240" spans="1:24" ht="12.75" customHeight="1" x14ac:dyDescent="0.3">
      <c r="A240" s="126"/>
      <c r="B240" s="140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</row>
    <row r="241" spans="1:24" ht="12.75" customHeight="1" x14ac:dyDescent="0.3">
      <c r="A241" s="126"/>
      <c r="B241" s="140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</row>
    <row r="242" spans="1:24" ht="12.75" customHeight="1" x14ac:dyDescent="0.3">
      <c r="A242" s="126"/>
      <c r="B242" s="140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</row>
    <row r="243" spans="1:24" ht="12.75" customHeight="1" x14ac:dyDescent="0.3">
      <c r="A243" s="126"/>
      <c r="B243" s="140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</row>
    <row r="244" spans="1:24" ht="12.75" customHeight="1" x14ac:dyDescent="0.3">
      <c r="A244" s="126"/>
      <c r="B244" s="140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</row>
    <row r="245" spans="1:24" ht="12.75" customHeight="1" x14ac:dyDescent="0.3">
      <c r="A245" s="126"/>
      <c r="B245" s="140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</row>
    <row r="246" spans="1:24" ht="12.75" customHeight="1" x14ac:dyDescent="0.3">
      <c r="A246" s="126"/>
      <c r="B246" s="140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</row>
    <row r="247" spans="1:24" ht="12.75" customHeight="1" x14ac:dyDescent="0.3">
      <c r="A247" s="126"/>
      <c r="B247" s="140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</row>
    <row r="248" spans="1:24" ht="12.75" customHeight="1" x14ac:dyDescent="0.3">
      <c r="A248" s="126"/>
      <c r="B248" s="140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</row>
    <row r="249" spans="1:24" ht="12.75" customHeight="1" x14ac:dyDescent="0.3">
      <c r="A249" s="126"/>
      <c r="B249" s="140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</row>
    <row r="250" spans="1:24" ht="12.75" customHeight="1" x14ac:dyDescent="0.3">
      <c r="A250" s="126"/>
      <c r="B250" s="140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</row>
    <row r="251" spans="1:24" ht="12.75" customHeight="1" x14ac:dyDescent="0.3">
      <c r="A251" s="126"/>
      <c r="B251" s="140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</row>
    <row r="252" spans="1:24" ht="12.75" customHeight="1" x14ac:dyDescent="0.3">
      <c r="A252" s="126"/>
      <c r="B252" s="140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</row>
    <row r="253" spans="1:24" ht="12.75" customHeight="1" x14ac:dyDescent="0.3">
      <c r="A253" s="126"/>
      <c r="B253" s="140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</row>
    <row r="254" spans="1:24" ht="12.75" customHeight="1" x14ac:dyDescent="0.3">
      <c r="A254" s="126"/>
      <c r="B254" s="140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</row>
    <row r="255" spans="1:24" ht="12.75" customHeight="1" x14ac:dyDescent="0.3">
      <c r="A255" s="126"/>
      <c r="B255" s="140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</row>
    <row r="256" spans="1:24" ht="12.75" customHeight="1" x14ac:dyDescent="0.3">
      <c r="A256" s="126"/>
      <c r="B256" s="140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</row>
    <row r="257" spans="1:24" ht="12.75" customHeight="1" x14ac:dyDescent="0.3">
      <c r="A257" s="126"/>
      <c r="B257" s="140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</row>
    <row r="258" spans="1:24" ht="12.75" customHeight="1" x14ac:dyDescent="0.3">
      <c r="A258" s="126"/>
      <c r="B258" s="140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</row>
    <row r="259" spans="1:24" ht="12.75" customHeight="1" x14ac:dyDescent="0.3">
      <c r="A259" s="126"/>
      <c r="B259" s="140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</row>
    <row r="260" spans="1:24" ht="12.75" customHeight="1" x14ac:dyDescent="0.3">
      <c r="A260" s="126"/>
      <c r="B260" s="140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</row>
    <row r="261" spans="1:24" ht="12.75" customHeight="1" x14ac:dyDescent="0.3">
      <c r="A261" s="126"/>
      <c r="B261" s="140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</row>
    <row r="262" spans="1:24" ht="12.75" customHeight="1" x14ac:dyDescent="0.3">
      <c r="A262" s="126"/>
      <c r="B262" s="140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</row>
    <row r="263" spans="1:24" ht="12.75" customHeight="1" x14ac:dyDescent="0.3">
      <c r="A263" s="126"/>
      <c r="B263" s="140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</row>
    <row r="264" spans="1:24" ht="12.75" customHeight="1" x14ac:dyDescent="0.3">
      <c r="A264" s="126"/>
      <c r="B264" s="140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</row>
    <row r="265" spans="1:24" ht="12.75" customHeight="1" x14ac:dyDescent="0.3">
      <c r="A265" s="126"/>
      <c r="B265" s="140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</row>
    <row r="266" spans="1:24" ht="12.75" customHeight="1" x14ac:dyDescent="0.3">
      <c r="A266" s="126"/>
      <c r="B266" s="140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</row>
    <row r="267" spans="1:24" ht="12.75" customHeight="1" x14ac:dyDescent="0.3">
      <c r="A267" s="126"/>
      <c r="B267" s="140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</row>
    <row r="268" spans="1:24" ht="12.75" customHeight="1" x14ac:dyDescent="0.3">
      <c r="A268" s="126"/>
      <c r="B268" s="140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</row>
    <row r="269" spans="1:24" ht="12.75" customHeight="1" x14ac:dyDescent="0.3">
      <c r="A269" s="126"/>
      <c r="B269" s="140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</row>
    <row r="270" spans="1:24" ht="12.75" customHeight="1" x14ac:dyDescent="0.3">
      <c r="A270" s="126"/>
      <c r="B270" s="140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</row>
    <row r="271" spans="1:24" ht="12.75" customHeight="1" x14ac:dyDescent="0.3">
      <c r="A271" s="126"/>
      <c r="B271" s="140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</row>
    <row r="272" spans="1:24" ht="12.75" customHeight="1" x14ac:dyDescent="0.3">
      <c r="A272" s="126"/>
      <c r="B272" s="140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</row>
    <row r="273" spans="1:24" ht="12.75" customHeight="1" x14ac:dyDescent="0.3">
      <c r="A273" s="126"/>
      <c r="B273" s="140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</row>
    <row r="274" spans="1:24" ht="12.75" customHeight="1" x14ac:dyDescent="0.3">
      <c r="A274" s="126"/>
      <c r="B274" s="140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</row>
    <row r="275" spans="1:24" ht="12.75" customHeight="1" x14ac:dyDescent="0.3">
      <c r="A275" s="126"/>
      <c r="B275" s="140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</row>
    <row r="276" spans="1:24" ht="12.75" customHeight="1" x14ac:dyDescent="0.3">
      <c r="A276" s="126"/>
      <c r="B276" s="140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</row>
    <row r="277" spans="1:24" ht="12.75" customHeight="1" x14ac:dyDescent="0.3">
      <c r="A277" s="126"/>
      <c r="B277" s="140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</row>
    <row r="278" spans="1:24" ht="12.75" customHeight="1" x14ac:dyDescent="0.3">
      <c r="A278" s="126"/>
      <c r="B278" s="140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</row>
    <row r="279" spans="1:24" ht="12.75" customHeight="1" x14ac:dyDescent="0.3">
      <c r="A279" s="126"/>
      <c r="B279" s="140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</row>
    <row r="280" spans="1:24" ht="12.75" customHeight="1" x14ac:dyDescent="0.3">
      <c r="A280" s="126"/>
      <c r="B280" s="140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</row>
    <row r="281" spans="1:24" ht="12.75" customHeight="1" x14ac:dyDescent="0.3">
      <c r="A281" s="126"/>
      <c r="B281" s="140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</row>
    <row r="282" spans="1:24" ht="12.75" customHeight="1" x14ac:dyDescent="0.3">
      <c r="A282" s="126"/>
      <c r="B282" s="140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</row>
    <row r="283" spans="1:24" ht="12.75" customHeight="1" x14ac:dyDescent="0.3">
      <c r="A283" s="126"/>
      <c r="B283" s="140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</row>
    <row r="284" spans="1:24" ht="12.75" customHeight="1" x14ac:dyDescent="0.3">
      <c r="A284" s="126"/>
      <c r="B284" s="140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</row>
    <row r="285" spans="1:24" ht="12.75" customHeight="1" x14ac:dyDescent="0.3">
      <c r="A285" s="126"/>
      <c r="B285" s="140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</row>
    <row r="286" spans="1:24" ht="12.75" customHeight="1" x14ac:dyDescent="0.3">
      <c r="A286" s="126"/>
      <c r="B286" s="140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</row>
    <row r="287" spans="1:24" ht="12.75" customHeight="1" x14ac:dyDescent="0.3">
      <c r="A287" s="126"/>
      <c r="B287" s="140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</row>
    <row r="288" spans="1:24" ht="12.75" customHeight="1" x14ac:dyDescent="0.3">
      <c r="A288" s="126"/>
      <c r="B288" s="140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</row>
    <row r="289" spans="1:24" ht="12.75" customHeight="1" x14ac:dyDescent="0.3">
      <c r="A289" s="126"/>
      <c r="B289" s="140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</row>
    <row r="290" spans="1:24" ht="12.75" customHeight="1" x14ac:dyDescent="0.3">
      <c r="A290" s="126"/>
      <c r="B290" s="140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</row>
    <row r="291" spans="1:24" ht="12.75" customHeight="1" x14ac:dyDescent="0.3">
      <c r="A291" s="126"/>
      <c r="B291" s="140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</row>
    <row r="292" spans="1:24" ht="12.75" customHeight="1" x14ac:dyDescent="0.3">
      <c r="A292" s="126"/>
      <c r="B292" s="140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</row>
    <row r="293" spans="1:24" ht="12.75" customHeight="1" x14ac:dyDescent="0.3">
      <c r="A293" s="126"/>
      <c r="B293" s="140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</row>
    <row r="294" spans="1:24" ht="12.75" customHeight="1" x14ac:dyDescent="0.3">
      <c r="A294" s="126"/>
      <c r="B294" s="140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</row>
    <row r="295" spans="1:24" ht="12.75" customHeight="1" x14ac:dyDescent="0.3">
      <c r="A295" s="126"/>
      <c r="B295" s="140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</row>
    <row r="296" spans="1:24" ht="12.75" customHeight="1" x14ac:dyDescent="0.3">
      <c r="A296" s="126"/>
      <c r="B296" s="140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</row>
    <row r="297" spans="1:24" ht="12.75" customHeight="1" x14ac:dyDescent="0.3">
      <c r="A297" s="126"/>
      <c r="B297" s="140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</row>
    <row r="298" spans="1:24" ht="12.75" customHeight="1" x14ac:dyDescent="0.3">
      <c r="A298" s="126"/>
      <c r="B298" s="140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</row>
    <row r="299" spans="1:24" ht="12.75" customHeight="1" x14ac:dyDescent="0.3">
      <c r="A299" s="126"/>
      <c r="B299" s="140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</row>
    <row r="300" spans="1:24" ht="12.75" customHeight="1" x14ac:dyDescent="0.3">
      <c r="A300" s="126"/>
      <c r="B300" s="140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</row>
    <row r="301" spans="1:24" ht="12.75" customHeight="1" x14ac:dyDescent="0.3">
      <c r="A301" s="126"/>
      <c r="B301" s="140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</row>
    <row r="302" spans="1:24" ht="12.75" customHeight="1" x14ac:dyDescent="0.3">
      <c r="A302" s="126"/>
      <c r="B302" s="140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</row>
    <row r="303" spans="1:24" ht="12.75" customHeight="1" x14ac:dyDescent="0.3">
      <c r="A303" s="126"/>
      <c r="B303" s="140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</row>
    <row r="304" spans="1:24" ht="12.75" customHeight="1" x14ac:dyDescent="0.3">
      <c r="A304" s="126"/>
      <c r="B304" s="140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</row>
    <row r="305" spans="1:24" ht="12.75" customHeight="1" x14ac:dyDescent="0.3">
      <c r="A305" s="126"/>
      <c r="B305" s="140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</row>
    <row r="306" spans="1:24" ht="12.75" customHeight="1" x14ac:dyDescent="0.3">
      <c r="A306" s="126"/>
      <c r="B306" s="140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</row>
    <row r="307" spans="1:24" ht="12.75" customHeight="1" x14ac:dyDescent="0.3">
      <c r="A307" s="126"/>
      <c r="B307" s="140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</row>
    <row r="308" spans="1:24" ht="12.75" customHeight="1" x14ac:dyDescent="0.3">
      <c r="A308" s="126"/>
      <c r="B308" s="140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</row>
    <row r="309" spans="1:24" ht="12.75" customHeight="1" x14ac:dyDescent="0.3">
      <c r="A309" s="126"/>
      <c r="B309" s="140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</row>
    <row r="310" spans="1:24" ht="12.75" customHeight="1" x14ac:dyDescent="0.3">
      <c r="A310" s="126"/>
      <c r="B310" s="140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</row>
    <row r="311" spans="1:24" ht="12.75" customHeight="1" x14ac:dyDescent="0.3">
      <c r="A311" s="126"/>
      <c r="B311" s="140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</row>
    <row r="312" spans="1:24" ht="12.75" customHeight="1" x14ac:dyDescent="0.3">
      <c r="A312" s="126"/>
      <c r="B312" s="140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</row>
    <row r="313" spans="1:24" ht="12.75" customHeight="1" x14ac:dyDescent="0.3">
      <c r="A313" s="126"/>
      <c r="B313" s="140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</row>
    <row r="314" spans="1:24" ht="12.75" customHeight="1" x14ac:dyDescent="0.3">
      <c r="A314" s="126"/>
      <c r="B314" s="140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</row>
    <row r="315" spans="1:24" ht="12.75" customHeight="1" x14ac:dyDescent="0.3">
      <c r="A315" s="126"/>
      <c r="B315" s="140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</row>
    <row r="316" spans="1:24" ht="12.75" customHeight="1" x14ac:dyDescent="0.3">
      <c r="A316" s="126"/>
      <c r="B316" s="140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</row>
    <row r="317" spans="1:24" ht="12.75" customHeight="1" x14ac:dyDescent="0.3">
      <c r="A317" s="126"/>
      <c r="B317" s="140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</row>
    <row r="318" spans="1:24" ht="12.75" customHeight="1" x14ac:dyDescent="0.3">
      <c r="A318" s="126"/>
      <c r="B318" s="140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</row>
    <row r="319" spans="1:24" ht="12.75" customHeight="1" x14ac:dyDescent="0.3">
      <c r="A319" s="126"/>
      <c r="B319" s="140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</row>
    <row r="320" spans="1:24" ht="12.75" customHeight="1" x14ac:dyDescent="0.3">
      <c r="A320" s="126"/>
      <c r="B320" s="140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</row>
    <row r="321" spans="1:24" ht="12.75" customHeight="1" x14ac:dyDescent="0.3">
      <c r="A321" s="126"/>
      <c r="B321" s="140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</row>
    <row r="322" spans="1:24" ht="12.75" customHeight="1" x14ac:dyDescent="0.3">
      <c r="A322" s="126"/>
      <c r="B322" s="140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</row>
    <row r="323" spans="1:24" ht="12.75" customHeight="1" x14ac:dyDescent="0.3">
      <c r="A323" s="126"/>
      <c r="B323" s="140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</row>
    <row r="324" spans="1:24" ht="12.75" customHeight="1" x14ac:dyDescent="0.3">
      <c r="A324" s="126"/>
      <c r="B324" s="140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</row>
    <row r="325" spans="1:24" ht="12.75" customHeight="1" x14ac:dyDescent="0.3">
      <c r="A325" s="126"/>
      <c r="B325" s="140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</row>
    <row r="326" spans="1:24" ht="12.75" customHeight="1" x14ac:dyDescent="0.3">
      <c r="A326" s="126"/>
      <c r="B326" s="140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</row>
    <row r="327" spans="1:24" ht="12.75" customHeight="1" x14ac:dyDescent="0.3">
      <c r="A327" s="126"/>
      <c r="B327" s="140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</row>
    <row r="328" spans="1:24" ht="12.75" customHeight="1" x14ac:dyDescent="0.3">
      <c r="A328" s="126"/>
      <c r="B328" s="140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</row>
    <row r="329" spans="1:24" ht="12.75" customHeight="1" x14ac:dyDescent="0.3">
      <c r="A329" s="126"/>
      <c r="B329" s="140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</row>
    <row r="330" spans="1:24" ht="12.75" customHeight="1" x14ac:dyDescent="0.3">
      <c r="A330" s="126"/>
      <c r="B330" s="140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</row>
    <row r="331" spans="1:24" ht="12.75" customHeight="1" x14ac:dyDescent="0.3">
      <c r="A331" s="126"/>
      <c r="B331" s="140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</row>
    <row r="332" spans="1:24" ht="12.75" customHeight="1" x14ac:dyDescent="0.3">
      <c r="A332" s="126"/>
      <c r="B332" s="140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</row>
    <row r="333" spans="1:24" ht="12.75" customHeight="1" x14ac:dyDescent="0.3">
      <c r="A333" s="126"/>
      <c r="B333" s="140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</row>
    <row r="334" spans="1:24" ht="12.75" customHeight="1" x14ac:dyDescent="0.3">
      <c r="A334" s="126"/>
      <c r="B334" s="140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</row>
    <row r="335" spans="1:24" ht="12.75" customHeight="1" x14ac:dyDescent="0.3">
      <c r="A335" s="126"/>
      <c r="B335" s="140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</row>
    <row r="336" spans="1:24" ht="12.75" customHeight="1" x14ac:dyDescent="0.3">
      <c r="A336" s="126"/>
      <c r="B336" s="140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</row>
    <row r="337" spans="1:24" ht="12.75" customHeight="1" x14ac:dyDescent="0.3">
      <c r="A337" s="126"/>
      <c r="B337" s="140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</row>
    <row r="338" spans="1:24" ht="12.75" customHeight="1" x14ac:dyDescent="0.3">
      <c r="A338" s="126"/>
      <c r="B338" s="140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</row>
    <row r="339" spans="1:24" ht="12.75" customHeight="1" x14ac:dyDescent="0.3">
      <c r="A339" s="126"/>
      <c r="B339" s="140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</row>
    <row r="340" spans="1:24" ht="12.75" customHeight="1" x14ac:dyDescent="0.3">
      <c r="A340" s="126"/>
      <c r="B340" s="140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</row>
    <row r="341" spans="1:24" ht="12.75" customHeight="1" x14ac:dyDescent="0.3">
      <c r="A341" s="126"/>
      <c r="B341" s="140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</row>
    <row r="342" spans="1:24" ht="12.75" customHeight="1" x14ac:dyDescent="0.3">
      <c r="A342" s="126"/>
      <c r="B342" s="140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</row>
    <row r="343" spans="1:24" ht="12.75" customHeight="1" x14ac:dyDescent="0.3">
      <c r="A343" s="126"/>
      <c r="B343" s="140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</row>
    <row r="344" spans="1:24" ht="12.75" customHeight="1" x14ac:dyDescent="0.3">
      <c r="A344" s="126"/>
      <c r="B344" s="140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</row>
    <row r="345" spans="1:24" ht="12.75" customHeight="1" x14ac:dyDescent="0.3">
      <c r="A345" s="126"/>
      <c r="B345" s="140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</row>
    <row r="346" spans="1:24" ht="12.75" customHeight="1" x14ac:dyDescent="0.3">
      <c r="A346" s="126"/>
      <c r="B346" s="140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</row>
    <row r="347" spans="1:24" ht="12.75" customHeight="1" x14ac:dyDescent="0.3">
      <c r="A347" s="126"/>
      <c r="B347" s="140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</row>
    <row r="348" spans="1:24" ht="12.75" customHeight="1" x14ac:dyDescent="0.3">
      <c r="A348" s="126"/>
      <c r="B348" s="140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</row>
    <row r="349" spans="1:24" ht="12.75" customHeight="1" x14ac:dyDescent="0.3">
      <c r="A349" s="126"/>
      <c r="B349" s="140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</row>
    <row r="350" spans="1:24" ht="12.75" customHeight="1" x14ac:dyDescent="0.3">
      <c r="A350" s="126"/>
      <c r="B350" s="140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</row>
    <row r="351" spans="1:24" ht="12.75" customHeight="1" x14ac:dyDescent="0.3">
      <c r="A351" s="126"/>
      <c r="B351" s="140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</row>
    <row r="352" spans="1:24" ht="12.75" customHeight="1" x14ac:dyDescent="0.3">
      <c r="A352" s="126"/>
      <c r="B352" s="140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  <c r="V352" s="126"/>
      <c r="W352" s="126"/>
      <c r="X352" s="126"/>
    </row>
    <row r="353" spans="1:24" ht="12.75" customHeight="1" x14ac:dyDescent="0.3">
      <c r="A353" s="126"/>
      <c r="B353" s="140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</row>
    <row r="354" spans="1:24" ht="12.75" customHeight="1" x14ac:dyDescent="0.3">
      <c r="A354" s="126"/>
      <c r="B354" s="140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</row>
    <row r="355" spans="1:24" ht="12.75" customHeight="1" x14ac:dyDescent="0.3">
      <c r="A355" s="126"/>
      <c r="B355" s="140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</row>
    <row r="356" spans="1:24" ht="12.75" customHeight="1" x14ac:dyDescent="0.3">
      <c r="A356" s="126"/>
      <c r="B356" s="140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</row>
    <row r="357" spans="1:24" ht="12.75" customHeight="1" x14ac:dyDescent="0.3">
      <c r="A357" s="126"/>
      <c r="B357" s="140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</row>
    <row r="358" spans="1:24" ht="12.75" customHeight="1" x14ac:dyDescent="0.3">
      <c r="A358" s="126"/>
      <c r="B358" s="140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</row>
    <row r="359" spans="1:24" ht="12.75" customHeight="1" x14ac:dyDescent="0.3">
      <c r="A359" s="126"/>
      <c r="B359" s="140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</row>
    <row r="360" spans="1:24" ht="12.75" customHeight="1" x14ac:dyDescent="0.3">
      <c r="A360" s="126"/>
      <c r="B360" s="140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</row>
    <row r="361" spans="1:24" ht="12.75" customHeight="1" x14ac:dyDescent="0.3">
      <c r="A361" s="126"/>
      <c r="B361" s="140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</row>
    <row r="362" spans="1:24" ht="12.75" customHeight="1" x14ac:dyDescent="0.3">
      <c r="A362" s="126"/>
      <c r="B362" s="140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</row>
    <row r="363" spans="1:24" ht="12.75" customHeight="1" x14ac:dyDescent="0.3">
      <c r="A363" s="126"/>
      <c r="B363" s="140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</row>
    <row r="364" spans="1:24" ht="12.75" customHeight="1" x14ac:dyDescent="0.3">
      <c r="A364" s="126"/>
      <c r="B364" s="140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</row>
    <row r="365" spans="1:24" ht="12.75" customHeight="1" x14ac:dyDescent="0.3">
      <c r="A365" s="126"/>
      <c r="B365" s="140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</row>
    <row r="366" spans="1:24" ht="12.75" customHeight="1" x14ac:dyDescent="0.3">
      <c r="A366" s="126"/>
      <c r="B366" s="140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</row>
    <row r="367" spans="1:24" ht="12.75" customHeight="1" x14ac:dyDescent="0.3">
      <c r="A367" s="126"/>
      <c r="B367" s="140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</row>
    <row r="368" spans="1:24" ht="12.75" customHeight="1" x14ac:dyDescent="0.3">
      <c r="A368" s="126"/>
      <c r="B368" s="140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</row>
    <row r="369" spans="1:24" ht="12.75" customHeight="1" x14ac:dyDescent="0.3">
      <c r="A369" s="126"/>
      <c r="B369" s="140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</row>
    <row r="370" spans="1:24" ht="12.75" customHeight="1" x14ac:dyDescent="0.3">
      <c r="A370" s="126"/>
      <c r="B370" s="140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</row>
    <row r="371" spans="1:24" ht="12.75" customHeight="1" x14ac:dyDescent="0.3">
      <c r="A371" s="126"/>
      <c r="B371" s="140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</row>
    <row r="372" spans="1:24" ht="12.75" customHeight="1" x14ac:dyDescent="0.3">
      <c r="A372" s="126"/>
      <c r="B372" s="140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</row>
    <row r="373" spans="1:24" ht="12.75" customHeight="1" x14ac:dyDescent="0.3">
      <c r="A373" s="126"/>
      <c r="B373" s="140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</row>
    <row r="374" spans="1:24" ht="12.75" customHeight="1" x14ac:dyDescent="0.3">
      <c r="A374" s="126"/>
      <c r="B374" s="140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</row>
    <row r="375" spans="1:24" ht="12.75" customHeight="1" x14ac:dyDescent="0.3">
      <c r="A375" s="126"/>
      <c r="B375" s="140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</row>
    <row r="376" spans="1:24" ht="12.75" customHeight="1" x14ac:dyDescent="0.3">
      <c r="A376" s="126"/>
      <c r="B376" s="140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</row>
    <row r="377" spans="1:24" ht="12.75" customHeight="1" x14ac:dyDescent="0.3">
      <c r="A377" s="126"/>
      <c r="B377" s="140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</row>
    <row r="378" spans="1:24" ht="12.75" customHeight="1" x14ac:dyDescent="0.3">
      <c r="A378" s="126"/>
      <c r="B378" s="140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</row>
    <row r="379" spans="1:24" ht="12.75" customHeight="1" x14ac:dyDescent="0.3">
      <c r="A379" s="126"/>
      <c r="B379" s="140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</row>
    <row r="380" spans="1:24" ht="12.75" customHeight="1" x14ac:dyDescent="0.3">
      <c r="A380" s="126"/>
      <c r="B380" s="140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</row>
    <row r="381" spans="1:24" ht="12.75" customHeight="1" x14ac:dyDescent="0.3">
      <c r="A381" s="126"/>
      <c r="B381" s="140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</row>
    <row r="382" spans="1:24" ht="12.75" customHeight="1" x14ac:dyDescent="0.3">
      <c r="A382" s="126"/>
      <c r="B382" s="140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</row>
    <row r="383" spans="1:24" ht="12.75" customHeight="1" x14ac:dyDescent="0.3">
      <c r="A383" s="126"/>
      <c r="B383" s="140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</row>
    <row r="384" spans="1:24" ht="12.75" customHeight="1" x14ac:dyDescent="0.3">
      <c r="A384" s="126"/>
      <c r="B384" s="140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</row>
    <row r="385" spans="1:24" ht="12.75" customHeight="1" x14ac:dyDescent="0.3">
      <c r="A385" s="126"/>
      <c r="B385" s="140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</row>
    <row r="386" spans="1:24" ht="12.75" customHeight="1" x14ac:dyDescent="0.3">
      <c r="A386" s="126"/>
      <c r="B386" s="140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</row>
    <row r="387" spans="1:24" ht="12.75" customHeight="1" x14ac:dyDescent="0.3">
      <c r="A387" s="126"/>
      <c r="B387" s="140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</row>
    <row r="388" spans="1:24" ht="12.75" customHeight="1" x14ac:dyDescent="0.3">
      <c r="A388" s="126"/>
      <c r="B388" s="140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</row>
    <row r="389" spans="1:24" ht="12.75" customHeight="1" x14ac:dyDescent="0.3">
      <c r="A389" s="126"/>
      <c r="B389" s="140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</row>
    <row r="390" spans="1:24" ht="12.75" customHeight="1" x14ac:dyDescent="0.3">
      <c r="A390" s="126"/>
      <c r="B390" s="140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</row>
    <row r="391" spans="1:24" ht="12.75" customHeight="1" x14ac:dyDescent="0.3">
      <c r="A391" s="126"/>
      <c r="B391" s="140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</row>
    <row r="392" spans="1:24" ht="12.75" customHeight="1" x14ac:dyDescent="0.3">
      <c r="A392" s="126"/>
      <c r="B392" s="140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</row>
    <row r="393" spans="1:24" ht="12.75" customHeight="1" x14ac:dyDescent="0.3">
      <c r="A393" s="126"/>
      <c r="B393" s="140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</row>
    <row r="394" spans="1:24" ht="12.75" customHeight="1" x14ac:dyDescent="0.3">
      <c r="A394" s="126"/>
      <c r="B394" s="140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</row>
    <row r="395" spans="1:24" ht="12.75" customHeight="1" x14ac:dyDescent="0.3">
      <c r="A395" s="126"/>
      <c r="B395" s="140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</row>
    <row r="396" spans="1:24" ht="12.75" customHeight="1" x14ac:dyDescent="0.3">
      <c r="A396" s="126"/>
      <c r="B396" s="140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</row>
    <row r="397" spans="1:24" ht="12.75" customHeight="1" x14ac:dyDescent="0.3">
      <c r="A397" s="126"/>
      <c r="B397" s="140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</row>
    <row r="398" spans="1:24" ht="12.75" customHeight="1" x14ac:dyDescent="0.3">
      <c r="A398" s="126"/>
      <c r="B398" s="140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</row>
    <row r="399" spans="1:24" ht="12.75" customHeight="1" x14ac:dyDescent="0.3">
      <c r="A399" s="126"/>
      <c r="B399" s="140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</row>
    <row r="400" spans="1:24" ht="12.75" customHeight="1" x14ac:dyDescent="0.3">
      <c r="A400" s="126"/>
      <c r="B400" s="140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</row>
    <row r="401" spans="1:24" ht="12.75" customHeight="1" x14ac:dyDescent="0.3">
      <c r="A401" s="126"/>
      <c r="B401" s="140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</row>
    <row r="402" spans="1:24" ht="12.75" customHeight="1" x14ac:dyDescent="0.3">
      <c r="A402" s="126"/>
      <c r="B402" s="140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</row>
    <row r="403" spans="1:24" ht="12.75" customHeight="1" x14ac:dyDescent="0.3">
      <c r="A403" s="126"/>
      <c r="B403" s="140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</row>
    <row r="404" spans="1:24" ht="12.75" customHeight="1" x14ac:dyDescent="0.3">
      <c r="A404" s="126"/>
      <c r="B404" s="140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</row>
    <row r="405" spans="1:24" ht="12.75" customHeight="1" x14ac:dyDescent="0.3">
      <c r="A405" s="126"/>
      <c r="B405" s="140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</row>
    <row r="406" spans="1:24" ht="12.75" customHeight="1" x14ac:dyDescent="0.3">
      <c r="A406" s="126"/>
      <c r="B406" s="140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</row>
    <row r="407" spans="1:24" ht="12.75" customHeight="1" x14ac:dyDescent="0.3">
      <c r="A407" s="126"/>
      <c r="B407" s="140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</row>
    <row r="408" spans="1:24" ht="12.75" customHeight="1" x14ac:dyDescent="0.3">
      <c r="A408" s="126"/>
      <c r="B408" s="140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</row>
    <row r="409" spans="1:24" ht="12.75" customHeight="1" x14ac:dyDescent="0.3">
      <c r="A409" s="126"/>
      <c r="B409" s="140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</row>
    <row r="410" spans="1:24" ht="12.75" customHeight="1" x14ac:dyDescent="0.3">
      <c r="A410" s="126"/>
      <c r="B410" s="140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</row>
    <row r="411" spans="1:24" ht="12.75" customHeight="1" x14ac:dyDescent="0.3">
      <c r="A411" s="126"/>
      <c r="B411" s="140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126"/>
      <c r="U411" s="126"/>
      <c r="V411" s="126"/>
      <c r="W411" s="126"/>
      <c r="X411" s="126"/>
    </row>
    <row r="412" spans="1:24" ht="12.75" customHeight="1" x14ac:dyDescent="0.3">
      <c r="A412" s="126"/>
      <c r="B412" s="140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</row>
    <row r="413" spans="1:24" ht="12.75" customHeight="1" x14ac:dyDescent="0.3">
      <c r="A413" s="126"/>
      <c r="B413" s="140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</row>
    <row r="414" spans="1:24" ht="12.75" customHeight="1" x14ac:dyDescent="0.3">
      <c r="A414" s="126"/>
      <c r="B414" s="140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</row>
    <row r="415" spans="1:24" ht="12.75" customHeight="1" x14ac:dyDescent="0.3">
      <c r="A415" s="126"/>
      <c r="B415" s="140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</row>
    <row r="416" spans="1:24" ht="12.75" customHeight="1" x14ac:dyDescent="0.3">
      <c r="A416" s="126"/>
      <c r="B416" s="140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</row>
    <row r="417" spans="1:24" ht="12.75" customHeight="1" x14ac:dyDescent="0.3">
      <c r="A417" s="126"/>
      <c r="B417" s="140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</row>
    <row r="418" spans="1:24" ht="12.75" customHeight="1" x14ac:dyDescent="0.3">
      <c r="A418" s="126"/>
      <c r="B418" s="140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</row>
    <row r="419" spans="1:24" ht="12.75" customHeight="1" x14ac:dyDescent="0.3">
      <c r="A419" s="126"/>
      <c r="B419" s="140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</row>
    <row r="420" spans="1:24" ht="12.75" customHeight="1" x14ac:dyDescent="0.3">
      <c r="A420" s="126"/>
      <c r="B420" s="140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</row>
    <row r="421" spans="1:24" ht="12.75" customHeight="1" x14ac:dyDescent="0.3">
      <c r="A421" s="126"/>
      <c r="B421" s="140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</row>
    <row r="422" spans="1:24" ht="12.75" customHeight="1" x14ac:dyDescent="0.3">
      <c r="A422" s="126"/>
      <c r="B422" s="140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</row>
    <row r="423" spans="1:24" ht="12.75" customHeight="1" x14ac:dyDescent="0.3">
      <c r="A423" s="126"/>
      <c r="B423" s="140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</row>
    <row r="424" spans="1:24" ht="12.75" customHeight="1" x14ac:dyDescent="0.3">
      <c r="A424" s="126"/>
      <c r="B424" s="140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</row>
    <row r="425" spans="1:24" ht="12.75" customHeight="1" x14ac:dyDescent="0.3">
      <c r="A425" s="126"/>
      <c r="B425" s="140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</row>
    <row r="426" spans="1:24" ht="12.75" customHeight="1" x14ac:dyDescent="0.3">
      <c r="A426" s="126"/>
      <c r="B426" s="140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</row>
    <row r="427" spans="1:24" ht="12.75" customHeight="1" x14ac:dyDescent="0.3">
      <c r="A427" s="126"/>
      <c r="B427" s="140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</row>
    <row r="428" spans="1:24" ht="12.75" customHeight="1" x14ac:dyDescent="0.3">
      <c r="A428" s="126"/>
      <c r="B428" s="140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</row>
    <row r="429" spans="1:24" ht="12.75" customHeight="1" x14ac:dyDescent="0.3">
      <c r="A429" s="126"/>
      <c r="B429" s="140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</row>
    <row r="430" spans="1:24" ht="12.75" customHeight="1" x14ac:dyDescent="0.3">
      <c r="A430" s="126"/>
      <c r="B430" s="140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</row>
    <row r="431" spans="1:24" ht="12.75" customHeight="1" x14ac:dyDescent="0.3">
      <c r="A431" s="126"/>
      <c r="B431" s="140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</row>
    <row r="432" spans="1:24" ht="12.75" customHeight="1" x14ac:dyDescent="0.3">
      <c r="A432" s="126"/>
      <c r="B432" s="140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</row>
    <row r="433" spans="1:24" ht="12.75" customHeight="1" x14ac:dyDescent="0.3">
      <c r="A433" s="126"/>
      <c r="B433" s="140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</row>
    <row r="434" spans="1:24" ht="12.75" customHeight="1" x14ac:dyDescent="0.3">
      <c r="A434" s="126"/>
      <c r="B434" s="140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</row>
    <row r="435" spans="1:24" ht="12.75" customHeight="1" x14ac:dyDescent="0.3">
      <c r="A435" s="126"/>
      <c r="B435" s="140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</row>
    <row r="436" spans="1:24" ht="12.75" customHeight="1" x14ac:dyDescent="0.3">
      <c r="A436" s="126"/>
      <c r="B436" s="140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</row>
    <row r="437" spans="1:24" ht="12.75" customHeight="1" x14ac:dyDescent="0.3">
      <c r="A437" s="126"/>
      <c r="B437" s="140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</row>
    <row r="438" spans="1:24" ht="12.75" customHeight="1" x14ac:dyDescent="0.3">
      <c r="A438" s="126"/>
      <c r="B438" s="140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</row>
    <row r="439" spans="1:24" ht="12.75" customHeight="1" x14ac:dyDescent="0.3">
      <c r="A439" s="126"/>
      <c r="B439" s="140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</row>
    <row r="440" spans="1:24" ht="12.75" customHeight="1" x14ac:dyDescent="0.3">
      <c r="A440" s="126"/>
      <c r="B440" s="140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</row>
    <row r="441" spans="1:24" ht="12.75" customHeight="1" x14ac:dyDescent="0.3">
      <c r="A441" s="126"/>
      <c r="B441" s="140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</row>
    <row r="442" spans="1:24" ht="12.75" customHeight="1" x14ac:dyDescent="0.3">
      <c r="A442" s="126"/>
      <c r="B442" s="140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</row>
    <row r="443" spans="1:24" ht="12.75" customHeight="1" x14ac:dyDescent="0.3">
      <c r="A443" s="126"/>
      <c r="B443" s="140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</row>
    <row r="444" spans="1:24" ht="12.75" customHeight="1" x14ac:dyDescent="0.3">
      <c r="A444" s="126"/>
      <c r="B444" s="140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</row>
    <row r="445" spans="1:24" ht="12.75" customHeight="1" x14ac:dyDescent="0.3">
      <c r="A445" s="126"/>
      <c r="B445" s="140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</row>
    <row r="446" spans="1:24" ht="12.75" customHeight="1" x14ac:dyDescent="0.3">
      <c r="A446" s="126"/>
      <c r="B446" s="140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</row>
    <row r="447" spans="1:24" ht="12.75" customHeight="1" x14ac:dyDescent="0.3">
      <c r="A447" s="126"/>
      <c r="B447" s="140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</row>
    <row r="448" spans="1:24" ht="12.75" customHeight="1" x14ac:dyDescent="0.3">
      <c r="A448" s="126"/>
      <c r="B448" s="140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</row>
    <row r="449" spans="1:24" ht="12.75" customHeight="1" x14ac:dyDescent="0.3">
      <c r="A449" s="126"/>
      <c r="B449" s="140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</row>
    <row r="450" spans="1:24" ht="12.75" customHeight="1" x14ac:dyDescent="0.3">
      <c r="A450" s="126"/>
      <c r="B450" s="140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</row>
    <row r="451" spans="1:24" ht="12.75" customHeight="1" x14ac:dyDescent="0.3">
      <c r="A451" s="126"/>
      <c r="B451" s="140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</row>
    <row r="452" spans="1:24" ht="12.75" customHeight="1" x14ac:dyDescent="0.3">
      <c r="A452" s="126"/>
      <c r="B452" s="140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</row>
    <row r="453" spans="1:24" ht="12.75" customHeight="1" x14ac:dyDescent="0.3">
      <c r="A453" s="126"/>
      <c r="B453" s="140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</row>
    <row r="454" spans="1:24" ht="12.75" customHeight="1" x14ac:dyDescent="0.3">
      <c r="A454" s="126"/>
      <c r="B454" s="140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</row>
    <row r="455" spans="1:24" ht="12.75" customHeight="1" x14ac:dyDescent="0.3">
      <c r="A455" s="126"/>
      <c r="B455" s="140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</row>
    <row r="456" spans="1:24" ht="12.75" customHeight="1" x14ac:dyDescent="0.3">
      <c r="A456" s="126"/>
      <c r="B456" s="140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</row>
    <row r="457" spans="1:24" ht="12.75" customHeight="1" x14ac:dyDescent="0.3">
      <c r="A457" s="126"/>
      <c r="B457" s="140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</row>
    <row r="458" spans="1:24" ht="12.75" customHeight="1" x14ac:dyDescent="0.3">
      <c r="A458" s="126"/>
      <c r="B458" s="140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</row>
    <row r="459" spans="1:24" ht="12.75" customHeight="1" x14ac:dyDescent="0.3">
      <c r="A459" s="126"/>
      <c r="B459" s="140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</row>
    <row r="460" spans="1:24" ht="12.75" customHeight="1" x14ac:dyDescent="0.3">
      <c r="A460" s="126"/>
      <c r="B460" s="140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</row>
    <row r="461" spans="1:24" ht="12.75" customHeight="1" x14ac:dyDescent="0.3">
      <c r="A461" s="126"/>
      <c r="B461" s="140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</row>
    <row r="462" spans="1:24" ht="12.75" customHeight="1" x14ac:dyDescent="0.3">
      <c r="A462" s="126"/>
      <c r="B462" s="140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</row>
    <row r="463" spans="1:24" ht="12.75" customHeight="1" x14ac:dyDescent="0.3">
      <c r="A463" s="126"/>
      <c r="B463" s="140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</row>
    <row r="464" spans="1:24" ht="12.75" customHeight="1" x14ac:dyDescent="0.3">
      <c r="A464" s="126"/>
      <c r="B464" s="140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</row>
    <row r="465" spans="1:24" ht="12.75" customHeight="1" x14ac:dyDescent="0.3">
      <c r="A465" s="126"/>
      <c r="B465" s="140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</row>
    <row r="466" spans="1:24" ht="12.75" customHeight="1" x14ac:dyDescent="0.3">
      <c r="A466" s="126"/>
      <c r="B466" s="140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</row>
    <row r="467" spans="1:24" ht="12.75" customHeight="1" x14ac:dyDescent="0.3">
      <c r="A467" s="126"/>
      <c r="B467" s="140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</row>
    <row r="468" spans="1:24" ht="12.75" customHeight="1" x14ac:dyDescent="0.3">
      <c r="A468" s="126"/>
      <c r="B468" s="140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</row>
    <row r="469" spans="1:24" ht="12.75" customHeight="1" x14ac:dyDescent="0.3">
      <c r="A469" s="126"/>
      <c r="B469" s="140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</row>
    <row r="470" spans="1:24" ht="12.75" customHeight="1" x14ac:dyDescent="0.3">
      <c r="A470" s="126"/>
      <c r="B470" s="140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</row>
    <row r="471" spans="1:24" ht="12.75" customHeight="1" x14ac:dyDescent="0.3">
      <c r="A471" s="126"/>
      <c r="B471" s="140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</row>
    <row r="472" spans="1:24" ht="12.75" customHeight="1" x14ac:dyDescent="0.3">
      <c r="A472" s="126"/>
      <c r="B472" s="140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</row>
    <row r="473" spans="1:24" ht="12.75" customHeight="1" x14ac:dyDescent="0.3">
      <c r="A473" s="126"/>
      <c r="B473" s="140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</row>
    <row r="474" spans="1:24" ht="12.75" customHeight="1" x14ac:dyDescent="0.3">
      <c r="A474" s="126"/>
      <c r="B474" s="140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</row>
    <row r="475" spans="1:24" ht="12.75" customHeight="1" x14ac:dyDescent="0.3">
      <c r="A475" s="126"/>
      <c r="B475" s="140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</row>
    <row r="476" spans="1:24" ht="12.75" customHeight="1" x14ac:dyDescent="0.3">
      <c r="A476" s="126"/>
      <c r="B476" s="140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</row>
    <row r="477" spans="1:24" ht="12.75" customHeight="1" x14ac:dyDescent="0.3">
      <c r="A477" s="126"/>
      <c r="B477" s="140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</row>
    <row r="478" spans="1:24" ht="12.75" customHeight="1" x14ac:dyDescent="0.3">
      <c r="A478" s="126"/>
      <c r="B478" s="140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</row>
    <row r="479" spans="1:24" ht="12.75" customHeight="1" x14ac:dyDescent="0.3">
      <c r="A479" s="126"/>
      <c r="B479" s="140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</row>
    <row r="480" spans="1:24" ht="12.75" customHeight="1" x14ac:dyDescent="0.3">
      <c r="A480" s="126"/>
      <c r="B480" s="140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</row>
    <row r="481" spans="1:24" ht="12.75" customHeight="1" x14ac:dyDescent="0.3">
      <c r="A481" s="126"/>
      <c r="B481" s="140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</row>
    <row r="482" spans="1:24" ht="12.75" customHeight="1" x14ac:dyDescent="0.3">
      <c r="A482" s="126"/>
      <c r="B482" s="140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</row>
    <row r="483" spans="1:24" ht="12.75" customHeight="1" x14ac:dyDescent="0.3">
      <c r="A483" s="126"/>
      <c r="B483" s="140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</row>
    <row r="484" spans="1:24" ht="12.75" customHeight="1" x14ac:dyDescent="0.3">
      <c r="A484" s="126"/>
      <c r="B484" s="140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</row>
    <row r="485" spans="1:24" ht="12.75" customHeight="1" x14ac:dyDescent="0.3">
      <c r="A485" s="126"/>
      <c r="B485" s="140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</row>
    <row r="486" spans="1:24" ht="12.75" customHeight="1" x14ac:dyDescent="0.3">
      <c r="A486" s="126"/>
      <c r="B486" s="140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</row>
    <row r="487" spans="1:24" ht="12.75" customHeight="1" x14ac:dyDescent="0.3">
      <c r="A487" s="126"/>
      <c r="B487" s="140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</row>
    <row r="488" spans="1:24" ht="12.75" customHeight="1" x14ac:dyDescent="0.3">
      <c r="A488" s="126"/>
      <c r="B488" s="140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</row>
    <row r="489" spans="1:24" ht="12.75" customHeight="1" x14ac:dyDescent="0.3">
      <c r="A489" s="126"/>
      <c r="B489" s="140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</row>
    <row r="490" spans="1:24" ht="12.75" customHeight="1" x14ac:dyDescent="0.3">
      <c r="A490" s="126"/>
      <c r="B490" s="140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</row>
    <row r="491" spans="1:24" ht="12.75" customHeight="1" x14ac:dyDescent="0.3">
      <c r="A491" s="126"/>
      <c r="B491" s="140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</row>
    <row r="492" spans="1:24" ht="12.75" customHeight="1" x14ac:dyDescent="0.3">
      <c r="A492" s="126"/>
      <c r="B492" s="140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</row>
    <row r="493" spans="1:24" ht="12.75" customHeight="1" x14ac:dyDescent="0.3">
      <c r="A493" s="126"/>
      <c r="B493" s="140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</row>
    <row r="494" spans="1:24" ht="12.75" customHeight="1" x14ac:dyDescent="0.3">
      <c r="A494" s="126"/>
      <c r="B494" s="140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</row>
    <row r="495" spans="1:24" ht="12.75" customHeight="1" x14ac:dyDescent="0.3">
      <c r="A495" s="126"/>
      <c r="B495" s="140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</row>
    <row r="496" spans="1:24" ht="12.75" customHeight="1" x14ac:dyDescent="0.3">
      <c r="A496" s="126"/>
      <c r="B496" s="140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</row>
    <row r="497" spans="1:24" ht="12.75" customHeight="1" x14ac:dyDescent="0.3">
      <c r="A497" s="126"/>
      <c r="B497" s="140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</row>
    <row r="498" spans="1:24" ht="12.75" customHeight="1" x14ac:dyDescent="0.3">
      <c r="A498" s="126"/>
      <c r="B498" s="140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</row>
    <row r="499" spans="1:24" ht="12.75" customHeight="1" x14ac:dyDescent="0.3">
      <c r="A499" s="126"/>
      <c r="B499" s="140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</row>
    <row r="500" spans="1:24" ht="12.75" customHeight="1" x14ac:dyDescent="0.3">
      <c r="A500" s="126"/>
      <c r="B500" s="140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</row>
    <row r="501" spans="1:24" ht="12.75" customHeight="1" x14ac:dyDescent="0.3">
      <c r="A501" s="126"/>
      <c r="B501" s="140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</row>
    <row r="502" spans="1:24" ht="12.75" customHeight="1" x14ac:dyDescent="0.3">
      <c r="A502" s="126"/>
      <c r="B502" s="140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</row>
    <row r="503" spans="1:24" ht="12.75" customHeight="1" x14ac:dyDescent="0.3">
      <c r="A503" s="126"/>
      <c r="B503" s="140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</row>
    <row r="504" spans="1:24" ht="12.75" customHeight="1" x14ac:dyDescent="0.3">
      <c r="A504" s="126"/>
      <c r="B504" s="140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</row>
    <row r="505" spans="1:24" ht="12.75" customHeight="1" x14ac:dyDescent="0.3">
      <c r="A505" s="126"/>
      <c r="B505" s="140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</row>
    <row r="506" spans="1:24" ht="12.75" customHeight="1" x14ac:dyDescent="0.3">
      <c r="A506" s="126"/>
      <c r="B506" s="140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</row>
    <row r="507" spans="1:24" ht="12.75" customHeight="1" x14ac:dyDescent="0.3">
      <c r="A507" s="126"/>
      <c r="B507" s="140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</row>
    <row r="508" spans="1:24" ht="12.75" customHeight="1" x14ac:dyDescent="0.3">
      <c r="A508" s="126"/>
      <c r="B508" s="140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</row>
    <row r="509" spans="1:24" ht="12.75" customHeight="1" x14ac:dyDescent="0.3">
      <c r="A509" s="126"/>
      <c r="B509" s="140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</row>
    <row r="510" spans="1:24" ht="12.75" customHeight="1" x14ac:dyDescent="0.3">
      <c r="A510" s="126"/>
      <c r="B510" s="140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</row>
    <row r="511" spans="1:24" ht="12.75" customHeight="1" x14ac:dyDescent="0.3">
      <c r="A511" s="126"/>
      <c r="B511" s="140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</row>
    <row r="512" spans="1:24" ht="12.75" customHeight="1" x14ac:dyDescent="0.3">
      <c r="A512" s="126"/>
      <c r="B512" s="140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</row>
    <row r="513" spans="1:24" ht="12.75" customHeight="1" x14ac:dyDescent="0.3">
      <c r="A513" s="126"/>
      <c r="B513" s="140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</row>
    <row r="514" spans="1:24" ht="12.75" customHeight="1" x14ac:dyDescent="0.3">
      <c r="A514" s="126"/>
      <c r="B514" s="140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</row>
    <row r="515" spans="1:24" ht="12.75" customHeight="1" x14ac:dyDescent="0.3">
      <c r="A515" s="126"/>
      <c r="B515" s="140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</row>
    <row r="516" spans="1:24" ht="12.75" customHeight="1" x14ac:dyDescent="0.3">
      <c r="A516" s="126"/>
      <c r="B516" s="140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</row>
    <row r="517" spans="1:24" ht="12.75" customHeight="1" x14ac:dyDescent="0.3">
      <c r="A517" s="126"/>
      <c r="B517" s="140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</row>
    <row r="518" spans="1:24" ht="12.75" customHeight="1" x14ac:dyDescent="0.3">
      <c r="A518" s="126"/>
      <c r="B518" s="140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</row>
    <row r="519" spans="1:24" ht="12.75" customHeight="1" x14ac:dyDescent="0.3">
      <c r="A519" s="126"/>
      <c r="B519" s="140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</row>
    <row r="520" spans="1:24" ht="12.75" customHeight="1" x14ac:dyDescent="0.3">
      <c r="A520" s="126"/>
      <c r="B520" s="140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</row>
    <row r="521" spans="1:24" ht="12.75" customHeight="1" x14ac:dyDescent="0.3">
      <c r="A521" s="126"/>
      <c r="B521" s="140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</row>
    <row r="522" spans="1:24" ht="12.75" customHeight="1" x14ac:dyDescent="0.3">
      <c r="A522" s="126"/>
      <c r="B522" s="140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</row>
    <row r="523" spans="1:24" ht="12.75" customHeight="1" x14ac:dyDescent="0.3">
      <c r="A523" s="126"/>
      <c r="B523" s="140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</row>
    <row r="524" spans="1:24" ht="12.75" customHeight="1" x14ac:dyDescent="0.3">
      <c r="A524" s="126"/>
      <c r="B524" s="140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</row>
    <row r="525" spans="1:24" ht="12.75" customHeight="1" x14ac:dyDescent="0.3">
      <c r="A525" s="126"/>
      <c r="B525" s="140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</row>
    <row r="526" spans="1:24" ht="12.75" customHeight="1" x14ac:dyDescent="0.3">
      <c r="A526" s="126"/>
      <c r="B526" s="140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</row>
    <row r="527" spans="1:24" ht="12.75" customHeight="1" x14ac:dyDescent="0.3">
      <c r="A527" s="126"/>
      <c r="B527" s="140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</row>
    <row r="528" spans="1:24" ht="12.75" customHeight="1" x14ac:dyDescent="0.3">
      <c r="A528" s="126"/>
      <c r="B528" s="140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</row>
    <row r="529" spans="1:24" ht="12.75" customHeight="1" x14ac:dyDescent="0.3">
      <c r="A529" s="126"/>
      <c r="B529" s="140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</row>
    <row r="530" spans="1:24" ht="12.75" customHeight="1" x14ac:dyDescent="0.3">
      <c r="A530" s="126"/>
      <c r="B530" s="140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</row>
    <row r="531" spans="1:24" ht="12.75" customHeight="1" x14ac:dyDescent="0.3">
      <c r="A531" s="126"/>
      <c r="B531" s="140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</row>
    <row r="532" spans="1:24" ht="12.75" customHeight="1" x14ac:dyDescent="0.3">
      <c r="A532" s="126"/>
      <c r="B532" s="140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</row>
    <row r="533" spans="1:24" ht="12.75" customHeight="1" x14ac:dyDescent="0.3">
      <c r="A533" s="126"/>
      <c r="B533" s="140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</row>
    <row r="534" spans="1:24" ht="12.75" customHeight="1" x14ac:dyDescent="0.3">
      <c r="A534" s="126"/>
      <c r="B534" s="140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</row>
    <row r="535" spans="1:24" ht="12.75" customHeight="1" x14ac:dyDescent="0.3">
      <c r="A535" s="126"/>
      <c r="B535" s="140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</row>
    <row r="536" spans="1:24" ht="12.75" customHeight="1" x14ac:dyDescent="0.3">
      <c r="A536" s="126"/>
      <c r="B536" s="140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</row>
    <row r="537" spans="1:24" ht="12.75" customHeight="1" x14ac:dyDescent="0.3">
      <c r="A537" s="126"/>
      <c r="B537" s="140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</row>
    <row r="538" spans="1:24" ht="12.75" customHeight="1" x14ac:dyDescent="0.3">
      <c r="A538" s="126"/>
      <c r="B538" s="140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</row>
    <row r="539" spans="1:24" ht="12.75" customHeight="1" x14ac:dyDescent="0.3">
      <c r="A539" s="126"/>
      <c r="B539" s="140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</row>
    <row r="540" spans="1:24" ht="12.75" customHeight="1" x14ac:dyDescent="0.3">
      <c r="A540" s="126"/>
      <c r="B540" s="140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</row>
    <row r="541" spans="1:24" ht="12.75" customHeight="1" x14ac:dyDescent="0.3">
      <c r="A541" s="126"/>
      <c r="B541" s="140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</row>
    <row r="542" spans="1:24" ht="12.75" customHeight="1" x14ac:dyDescent="0.3">
      <c r="A542" s="126"/>
      <c r="B542" s="140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</row>
    <row r="543" spans="1:24" ht="12.75" customHeight="1" x14ac:dyDescent="0.3">
      <c r="A543" s="126"/>
      <c r="B543" s="140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</row>
    <row r="544" spans="1:24" ht="12.75" customHeight="1" x14ac:dyDescent="0.3">
      <c r="A544" s="126"/>
      <c r="B544" s="140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</row>
    <row r="545" spans="1:24" ht="12.75" customHeight="1" x14ac:dyDescent="0.3">
      <c r="A545" s="126"/>
      <c r="B545" s="140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</row>
    <row r="546" spans="1:24" ht="12.75" customHeight="1" x14ac:dyDescent="0.3">
      <c r="A546" s="126"/>
      <c r="B546" s="140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</row>
    <row r="547" spans="1:24" ht="12.75" customHeight="1" x14ac:dyDescent="0.3">
      <c r="A547" s="126"/>
      <c r="B547" s="140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</row>
    <row r="548" spans="1:24" ht="12.75" customHeight="1" x14ac:dyDescent="0.3">
      <c r="A548" s="126"/>
      <c r="B548" s="140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</row>
    <row r="549" spans="1:24" ht="12.75" customHeight="1" x14ac:dyDescent="0.3">
      <c r="A549" s="126"/>
      <c r="B549" s="140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</row>
    <row r="550" spans="1:24" ht="12.75" customHeight="1" x14ac:dyDescent="0.3">
      <c r="A550" s="126"/>
      <c r="B550" s="140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</row>
    <row r="551" spans="1:24" ht="12.75" customHeight="1" x14ac:dyDescent="0.3">
      <c r="A551" s="126"/>
      <c r="B551" s="140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</row>
    <row r="552" spans="1:24" ht="12.75" customHeight="1" x14ac:dyDescent="0.3">
      <c r="A552" s="126"/>
      <c r="B552" s="140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</row>
    <row r="553" spans="1:24" ht="12.75" customHeight="1" x14ac:dyDescent="0.3">
      <c r="A553" s="126"/>
      <c r="B553" s="140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</row>
    <row r="554" spans="1:24" ht="12.75" customHeight="1" x14ac:dyDescent="0.3">
      <c r="A554" s="126"/>
      <c r="B554" s="140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</row>
    <row r="555" spans="1:24" ht="12.75" customHeight="1" x14ac:dyDescent="0.3">
      <c r="A555" s="126"/>
      <c r="B555" s="140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</row>
    <row r="556" spans="1:24" ht="12.75" customHeight="1" x14ac:dyDescent="0.3">
      <c r="A556" s="126"/>
      <c r="B556" s="140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</row>
    <row r="557" spans="1:24" ht="12.75" customHeight="1" x14ac:dyDescent="0.3">
      <c r="A557" s="126"/>
      <c r="B557" s="140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</row>
    <row r="558" spans="1:24" ht="12.75" customHeight="1" x14ac:dyDescent="0.3">
      <c r="A558" s="126"/>
      <c r="B558" s="140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</row>
    <row r="559" spans="1:24" ht="12.75" customHeight="1" x14ac:dyDescent="0.3">
      <c r="A559" s="126"/>
      <c r="B559" s="140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</row>
    <row r="560" spans="1:24" ht="12.75" customHeight="1" x14ac:dyDescent="0.3">
      <c r="A560" s="126"/>
      <c r="B560" s="140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</row>
    <row r="561" spans="1:24" ht="12.75" customHeight="1" x14ac:dyDescent="0.3">
      <c r="A561" s="126"/>
      <c r="B561" s="140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</row>
    <row r="562" spans="1:24" ht="12.75" customHeight="1" x14ac:dyDescent="0.3">
      <c r="A562" s="126"/>
      <c r="B562" s="140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</row>
    <row r="563" spans="1:24" ht="12.75" customHeight="1" x14ac:dyDescent="0.3">
      <c r="A563" s="126"/>
      <c r="B563" s="140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</row>
    <row r="564" spans="1:24" ht="12.75" customHeight="1" x14ac:dyDescent="0.3">
      <c r="A564" s="126"/>
      <c r="B564" s="140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</row>
    <row r="565" spans="1:24" ht="12.75" customHeight="1" x14ac:dyDescent="0.3">
      <c r="A565" s="126"/>
      <c r="B565" s="140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</row>
    <row r="566" spans="1:24" ht="12.75" customHeight="1" x14ac:dyDescent="0.3">
      <c r="A566" s="126"/>
      <c r="B566" s="140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</row>
    <row r="567" spans="1:24" ht="12.75" customHeight="1" x14ac:dyDescent="0.3">
      <c r="A567" s="126"/>
      <c r="B567" s="140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</row>
    <row r="568" spans="1:24" ht="12.75" customHeight="1" x14ac:dyDescent="0.3">
      <c r="A568" s="126"/>
      <c r="B568" s="140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</row>
    <row r="569" spans="1:24" ht="12.75" customHeight="1" x14ac:dyDescent="0.3">
      <c r="A569" s="126"/>
      <c r="B569" s="140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</row>
    <row r="570" spans="1:24" ht="12.75" customHeight="1" x14ac:dyDescent="0.3">
      <c r="A570" s="126"/>
      <c r="B570" s="140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</row>
    <row r="571" spans="1:24" ht="12.75" customHeight="1" x14ac:dyDescent="0.3">
      <c r="A571" s="126"/>
      <c r="B571" s="140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</row>
    <row r="572" spans="1:24" ht="12.75" customHeight="1" x14ac:dyDescent="0.3">
      <c r="A572" s="126"/>
      <c r="B572" s="140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</row>
    <row r="573" spans="1:24" ht="12.75" customHeight="1" x14ac:dyDescent="0.3">
      <c r="A573" s="126"/>
      <c r="B573" s="140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</row>
    <row r="574" spans="1:24" ht="12.75" customHeight="1" x14ac:dyDescent="0.3">
      <c r="A574" s="126"/>
      <c r="B574" s="140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</row>
    <row r="575" spans="1:24" ht="12.75" customHeight="1" x14ac:dyDescent="0.3">
      <c r="A575" s="126"/>
      <c r="B575" s="140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</row>
    <row r="576" spans="1:24" ht="12.75" customHeight="1" x14ac:dyDescent="0.3">
      <c r="A576" s="126"/>
      <c r="B576" s="140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</row>
    <row r="577" spans="1:24" ht="12.75" customHeight="1" x14ac:dyDescent="0.3">
      <c r="A577" s="126"/>
      <c r="B577" s="140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</row>
    <row r="578" spans="1:24" ht="12.75" customHeight="1" x14ac:dyDescent="0.3">
      <c r="A578" s="126"/>
      <c r="B578" s="140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</row>
    <row r="579" spans="1:24" ht="12.75" customHeight="1" x14ac:dyDescent="0.3">
      <c r="A579" s="126"/>
      <c r="B579" s="140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</row>
    <row r="580" spans="1:24" ht="12.75" customHeight="1" x14ac:dyDescent="0.3">
      <c r="A580" s="126"/>
      <c r="B580" s="140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</row>
    <row r="581" spans="1:24" ht="12.75" customHeight="1" x14ac:dyDescent="0.3">
      <c r="A581" s="126"/>
      <c r="B581" s="140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</row>
    <row r="582" spans="1:24" ht="12.75" customHeight="1" x14ac:dyDescent="0.3">
      <c r="A582" s="126"/>
      <c r="B582" s="140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</row>
    <row r="583" spans="1:24" ht="12.75" customHeight="1" x14ac:dyDescent="0.3">
      <c r="A583" s="126"/>
      <c r="B583" s="140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</row>
    <row r="584" spans="1:24" ht="12.75" customHeight="1" x14ac:dyDescent="0.3">
      <c r="A584" s="126"/>
      <c r="B584" s="140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</row>
    <row r="585" spans="1:24" ht="12.75" customHeight="1" x14ac:dyDescent="0.3">
      <c r="A585" s="126"/>
      <c r="B585" s="140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</row>
    <row r="586" spans="1:24" ht="12.75" customHeight="1" x14ac:dyDescent="0.3">
      <c r="A586" s="126"/>
      <c r="B586" s="140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</row>
    <row r="587" spans="1:24" ht="12.75" customHeight="1" x14ac:dyDescent="0.3">
      <c r="A587" s="126"/>
      <c r="B587" s="140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</row>
    <row r="588" spans="1:24" ht="12.75" customHeight="1" x14ac:dyDescent="0.3">
      <c r="A588" s="126"/>
      <c r="B588" s="140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</row>
    <row r="589" spans="1:24" ht="12.75" customHeight="1" x14ac:dyDescent="0.3">
      <c r="A589" s="126"/>
      <c r="B589" s="140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</row>
    <row r="590" spans="1:24" ht="12.75" customHeight="1" x14ac:dyDescent="0.3">
      <c r="A590" s="126"/>
      <c r="B590" s="140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</row>
    <row r="591" spans="1:24" ht="12.75" customHeight="1" x14ac:dyDescent="0.3">
      <c r="A591" s="126"/>
      <c r="B591" s="140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</row>
    <row r="592" spans="1:24" ht="12.75" customHeight="1" x14ac:dyDescent="0.3">
      <c r="A592" s="126"/>
      <c r="B592" s="140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</row>
    <row r="593" spans="1:24" ht="12.75" customHeight="1" x14ac:dyDescent="0.3">
      <c r="A593" s="126"/>
      <c r="B593" s="140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</row>
    <row r="594" spans="1:24" ht="12.75" customHeight="1" x14ac:dyDescent="0.3">
      <c r="A594" s="126"/>
      <c r="B594" s="140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</row>
    <row r="595" spans="1:24" ht="12.75" customHeight="1" x14ac:dyDescent="0.3">
      <c r="A595" s="126"/>
      <c r="B595" s="140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</row>
    <row r="596" spans="1:24" ht="12.75" customHeight="1" x14ac:dyDescent="0.3">
      <c r="A596" s="126"/>
      <c r="B596" s="140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</row>
    <row r="597" spans="1:24" ht="12.75" customHeight="1" x14ac:dyDescent="0.3">
      <c r="A597" s="126"/>
      <c r="B597" s="140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</row>
    <row r="598" spans="1:24" ht="12.75" customHeight="1" x14ac:dyDescent="0.3">
      <c r="A598" s="126"/>
      <c r="B598" s="140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</row>
    <row r="599" spans="1:24" ht="12.75" customHeight="1" x14ac:dyDescent="0.3">
      <c r="A599" s="126"/>
      <c r="B599" s="140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</row>
    <row r="600" spans="1:24" ht="12.75" customHeight="1" x14ac:dyDescent="0.3">
      <c r="A600" s="126"/>
      <c r="B600" s="140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</row>
    <row r="601" spans="1:24" ht="12.75" customHeight="1" x14ac:dyDescent="0.3">
      <c r="A601" s="126"/>
      <c r="B601" s="140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</row>
    <row r="602" spans="1:24" ht="12.75" customHeight="1" x14ac:dyDescent="0.3">
      <c r="A602" s="126"/>
      <c r="B602" s="140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</row>
    <row r="603" spans="1:24" ht="12.75" customHeight="1" x14ac:dyDescent="0.3">
      <c r="A603" s="126"/>
      <c r="B603" s="140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</row>
    <row r="604" spans="1:24" ht="12.75" customHeight="1" x14ac:dyDescent="0.3">
      <c r="A604" s="126"/>
      <c r="B604" s="140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</row>
    <row r="605" spans="1:24" ht="12.75" customHeight="1" x14ac:dyDescent="0.3">
      <c r="A605" s="126"/>
      <c r="B605" s="140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</row>
    <row r="606" spans="1:24" ht="12.75" customHeight="1" x14ac:dyDescent="0.3">
      <c r="A606" s="126"/>
      <c r="B606" s="140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</row>
    <row r="607" spans="1:24" ht="12.75" customHeight="1" x14ac:dyDescent="0.3">
      <c r="A607" s="126"/>
      <c r="B607" s="140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</row>
    <row r="608" spans="1:24" ht="12.75" customHeight="1" x14ac:dyDescent="0.3">
      <c r="A608" s="126"/>
      <c r="B608" s="140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</row>
    <row r="609" spans="1:24" ht="12.75" customHeight="1" x14ac:dyDescent="0.3">
      <c r="A609" s="126"/>
      <c r="B609" s="140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</row>
    <row r="610" spans="1:24" ht="12.75" customHeight="1" x14ac:dyDescent="0.3">
      <c r="A610" s="126"/>
      <c r="B610" s="140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</row>
    <row r="611" spans="1:24" ht="12.75" customHeight="1" x14ac:dyDescent="0.3">
      <c r="A611" s="126"/>
      <c r="B611" s="140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</row>
    <row r="612" spans="1:24" ht="12.75" customHeight="1" x14ac:dyDescent="0.3">
      <c r="A612" s="126"/>
      <c r="B612" s="140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</row>
    <row r="613" spans="1:24" ht="12.75" customHeight="1" x14ac:dyDescent="0.3">
      <c r="A613" s="126"/>
      <c r="B613" s="140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</row>
    <row r="614" spans="1:24" ht="12.75" customHeight="1" x14ac:dyDescent="0.3">
      <c r="A614" s="126"/>
      <c r="B614" s="140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</row>
    <row r="615" spans="1:24" ht="12.75" customHeight="1" x14ac:dyDescent="0.3">
      <c r="A615" s="126"/>
      <c r="B615" s="140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</row>
    <row r="616" spans="1:24" ht="12.75" customHeight="1" x14ac:dyDescent="0.3">
      <c r="A616" s="126"/>
      <c r="B616" s="140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</row>
    <row r="617" spans="1:24" ht="12.75" customHeight="1" x14ac:dyDescent="0.3">
      <c r="A617" s="126"/>
      <c r="B617" s="140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</row>
    <row r="618" spans="1:24" ht="12.75" customHeight="1" x14ac:dyDescent="0.3">
      <c r="A618" s="126"/>
      <c r="B618" s="140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</row>
    <row r="619" spans="1:24" ht="12.75" customHeight="1" x14ac:dyDescent="0.3">
      <c r="A619" s="126"/>
      <c r="B619" s="140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</row>
    <row r="620" spans="1:24" ht="12.75" customHeight="1" x14ac:dyDescent="0.3">
      <c r="A620" s="126"/>
      <c r="B620" s="140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</row>
    <row r="621" spans="1:24" ht="12.75" customHeight="1" x14ac:dyDescent="0.3">
      <c r="A621" s="126"/>
      <c r="B621" s="140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</row>
    <row r="622" spans="1:24" ht="12.75" customHeight="1" x14ac:dyDescent="0.3">
      <c r="A622" s="126"/>
      <c r="B622" s="140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</row>
    <row r="623" spans="1:24" ht="12.75" customHeight="1" x14ac:dyDescent="0.3">
      <c r="A623" s="126"/>
      <c r="B623" s="140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</row>
    <row r="624" spans="1:24" ht="12.75" customHeight="1" x14ac:dyDescent="0.3">
      <c r="A624" s="126"/>
      <c r="B624" s="140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</row>
    <row r="625" spans="1:24" ht="12.75" customHeight="1" x14ac:dyDescent="0.3">
      <c r="A625" s="126"/>
      <c r="B625" s="140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</row>
    <row r="626" spans="1:24" ht="12.75" customHeight="1" x14ac:dyDescent="0.3">
      <c r="A626" s="126"/>
      <c r="B626" s="140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</row>
    <row r="627" spans="1:24" ht="12.75" customHeight="1" x14ac:dyDescent="0.3">
      <c r="A627" s="126"/>
      <c r="B627" s="140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</row>
    <row r="628" spans="1:24" ht="12.75" customHeight="1" x14ac:dyDescent="0.3">
      <c r="A628" s="126"/>
      <c r="B628" s="140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</row>
    <row r="629" spans="1:24" ht="12.75" customHeight="1" x14ac:dyDescent="0.3">
      <c r="A629" s="126"/>
      <c r="B629" s="140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</row>
    <row r="630" spans="1:24" ht="12.75" customHeight="1" x14ac:dyDescent="0.3">
      <c r="A630" s="126"/>
      <c r="B630" s="140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</row>
    <row r="631" spans="1:24" ht="12.75" customHeight="1" x14ac:dyDescent="0.3">
      <c r="A631" s="126"/>
      <c r="B631" s="140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</row>
    <row r="632" spans="1:24" ht="12.75" customHeight="1" x14ac:dyDescent="0.3">
      <c r="A632" s="126"/>
      <c r="B632" s="140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</row>
    <row r="633" spans="1:24" ht="12.75" customHeight="1" x14ac:dyDescent="0.3">
      <c r="A633" s="126"/>
      <c r="B633" s="140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</row>
    <row r="634" spans="1:24" ht="12.75" customHeight="1" x14ac:dyDescent="0.3">
      <c r="A634" s="126"/>
      <c r="B634" s="140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</row>
    <row r="635" spans="1:24" ht="12.75" customHeight="1" x14ac:dyDescent="0.3">
      <c r="A635" s="126"/>
      <c r="B635" s="140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</row>
    <row r="636" spans="1:24" ht="12.75" customHeight="1" x14ac:dyDescent="0.3">
      <c r="A636" s="126"/>
      <c r="B636" s="140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</row>
    <row r="637" spans="1:24" ht="12.75" customHeight="1" x14ac:dyDescent="0.3">
      <c r="A637" s="126"/>
      <c r="B637" s="140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</row>
    <row r="638" spans="1:24" ht="12.75" customHeight="1" x14ac:dyDescent="0.3">
      <c r="A638" s="126"/>
      <c r="B638" s="140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</row>
    <row r="639" spans="1:24" ht="12.75" customHeight="1" x14ac:dyDescent="0.3">
      <c r="A639" s="126"/>
      <c r="B639" s="140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</row>
    <row r="640" spans="1:24" ht="12.75" customHeight="1" x14ac:dyDescent="0.3">
      <c r="A640" s="126"/>
      <c r="B640" s="140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</row>
    <row r="641" spans="1:24" ht="12.75" customHeight="1" x14ac:dyDescent="0.3">
      <c r="A641" s="126"/>
      <c r="B641" s="140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</row>
    <row r="642" spans="1:24" ht="12.75" customHeight="1" x14ac:dyDescent="0.3">
      <c r="A642" s="126"/>
      <c r="B642" s="140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</row>
    <row r="643" spans="1:24" ht="12.75" customHeight="1" x14ac:dyDescent="0.3">
      <c r="A643" s="126"/>
      <c r="B643" s="140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</row>
    <row r="644" spans="1:24" ht="12.75" customHeight="1" x14ac:dyDescent="0.3">
      <c r="A644" s="126"/>
      <c r="B644" s="140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</row>
    <row r="645" spans="1:24" ht="12.75" customHeight="1" x14ac:dyDescent="0.3">
      <c r="A645" s="126"/>
      <c r="B645" s="140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</row>
    <row r="646" spans="1:24" ht="12.75" customHeight="1" x14ac:dyDescent="0.3">
      <c r="A646" s="126"/>
      <c r="B646" s="140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</row>
    <row r="647" spans="1:24" ht="12.75" customHeight="1" x14ac:dyDescent="0.3">
      <c r="A647" s="126"/>
      <c r="B647" s="140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</row>
    <row r="648" spans="1:24" ht="12.75" customHeight="1" x14ac:dyDescent="0.3">
      <c r="A648" s="126"/>
      <c r="B648" s="140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</row>
    <row r="649" spans="1:24" ht="12.75" customHeight="1" x14ac:dyDescent="0.3">
      <c r="A649" s="126"/>
      <c r="B649" s="140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</row>
    <row r="650" spans="1:24" ht="12.75" customHeight="1" x14ac:dyDescent="0.3">
      <c r="A650" s="126"/>
      <c r="B650" s="140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</row>
    <row r="651" spans="1:24" ht="12.75" customHeight="1" x14ac:dyDescent="0.3">
      <c r="A651" s="126"/>
      <c r="B651" s="140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</row>
    <row r="652" spans="1:24" ht="12.75" customHeight="1" x14ac:dyDescent="0.3">
      <c r="A652" s="126"/>
      <c r="B652" s="140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</row>
    <row r="653" spans="1:24" ht="12.75" customHeight="1" x14ac:dyDescent="0.3">
      <c r="A653" s="126"/>
      <c r="B653" s="140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</row>
    <row r="654" spans="1:24" ht="12.75" customHeight="1" x14ac:dyDescent="0.3">
      <c r="A654" s="126"/>
      <c r="B654" s="140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</row>
    <row r="655" spans="1:24" ht="12.75" customHeight="1" x14ac:dyDescent="0.3">
      <c r="A655" s="126"/>
      <c r="B655" s="140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</row>
    <row r="656" spans="1:24" ht="12.75" customHeight="1" x14ac:dyDescent="0.3">
      <c r="A656" s="126"/>
      <c r="B656" s="140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</row>
    <row r="657" spans="1:24" ht="12.75" customHeight="1" x14ac:dyDescent="0.3">
      <c r="A657" s="126"/>
      <c r="B657" s="140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</row>
    <row r="658" spans="1:24" ht="12.75" customHeight="1" x14ac:dyDescent="0.3">
      <c r="A658" s="126"/>
      <c r="B658" s="140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</row>
    <row r="659" spans="1:24" ht="12.75" customHeight="1" x14ac:dyDescent="0.3">
      <c r="A659" s="126"/>
      <c r="B659" s="140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</row>
    <row r="660" spans="1:24" ht="12.75" customHeight="1" x14ac:dyDescent="0.3">
      <c r="A660" s="126"/>
      <c r="B660" s="140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</row>
    <row r="661" spans="1:24" ht="12.75" customHeight="1" x14ac:dyDescent="0.3">
      <c r="A661" s="126"/>
      <c r="B661" s="140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</row>
    <row r="662" spans="1:24" ht="12.75" customHeight="1" x14ac:dyDescent="0.3">
      <c r="A662" s="126"/>
      <c r="B662" s="140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</row>
    <row r="663" spans="1:24" ht="12.75" customHeight="1" x14ac:dyDescent="0.3">
      <c r="A663" s="126"/>
      <c r="B663" s="140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</row>
    <row r="664" spans="1:24" ht="12.75" customHeight="1" x14ac:dyDescent="0.3">
      <c r="A664" s="126"/>
      <c r="B664" s="140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</row>
    <row r="665" spans="1:24" ht="12.75" customHeight="1" x14ac:dyDescent="0.3">
      <c r="A665" s="126"/>
      <c r="B665" s="140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</row>
    <row r="666" spans="1:24" ht="12.75" customHeight="1" x14ac:dyDescent="0.3">
      <c r="A666" s="126"/>
      <c r="B666" s="140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</row>
    <row r="667" spans="1:24" ht="12.75" customHeight="1" x14ac:dyDescent="0.3">
      <c r="A667" s="126"/>
      <c r="B667" s="140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</row>
    <row r="668" spans="1:24" ht="12.75" customHeight="1" x14ac:dyDescent="0.3">
      <c r="A668" s="126"/>
      <c r="B668" s="140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</row>
    <row r="669" spans="1:24" ht="12.75" customHeight="1" x14ac:dyDescent="0.3">
      <c r="A669" s="126"/>
      <c r="B669" s="140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</row>
    <row r="670" spans="1:24" ht="12.75" customHeight="1" x14ac:dyDescent="0.3">
      <c r="A670" s="126"/>
      <c r="B670" s="140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</row>
    <row r="671" spans="1:24" ht="12.75" customHeight="1" x14ac:dyDescent="0.3">
      <c r="A671" s="126"/>
      <c r="B671" s="140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</row>
    <row r="672" spans="1:24" ht="12.75" customHeight="1" x14ac:dyDescent="0.3">
      <c r="A672" s="126"/>
      <c r="B672" s="140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</row>
    <row r="673" spans="1:24" ht="12.75" customHeight="1" x14ac:dyDescent="0.3">
      <c r="A673" s="126"/>
      <c r="B673" s="140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</row>
    <row r="674" spans="1:24" ht="12.75" customHeight="1" x14ac:dyDescent="0.3">
      <c r="A674" s="126"/>
      <c r="B674" s="140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</row>
    <row r="675" spans="1:24" ht="12.75" customHeight="1" x14ac:dyDescent="0.3">
      <c r="A675" s="126"/>
      <c r="B675" s="140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</row>
    <row r="676" spans="1:24" ht="12.75" customHeight="1" x14ac:dyDescent="0.3">
      <c r="A676" s="126"/>
      <c r="B676" s="140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</row>
    <row r="677" spans="1:24" ht="12.75" customHeight="1" x14ac:dyDescent="0.3">
      <c r="A677" s="126"/>
      <c r="B677" s="140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</row>
    <row r="678" spans="1:24" ht="12.75" customHeight="1" x14ac:dyDescent="0.3">
      <c r="A678" s="126"/>
      <c r="B678" s="140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</row>
    <row r="679" spans="1:24" ht="12.75" customHeight="1" x14ac:dyDescent="0.3">
      <c r="A679" s="126"/>
      <c r="B679" s="140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</row>
    <row r="680" spans="1:24" ht="12.75" customHeight="1" x14ac:dyDescent="0.3">
      <c r="A680" s="126"/>
      <c r="B680" s="140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</row>
    <row r="681" spans="1:24" ht="12.75" customHeight="1" x14ac:dyDescent="0.3">
      <c r="A681" s="126"/>
      <c r="B681" s="140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</row>
    <row r="682" spans="1:24" ht="12.75" customHeight="1" x14ac:dyDescent="0.3">
      <c r="A682" s="126"/>
      <c r="B682" s="140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</row>
    <row r="683" spans="1:24" ht="12.75" customHeight="1" x14ac:dyDescent="0.3">
      <c r="A683" s="126"/>
      <c r="B683" s="140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</row>
    <row r="684" spans="1:24" ht="12.75" customHeight="1" x14ac:dyDescent="0.3">
      <c r="A684" s="126"/>
      <c r="B684" s="140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</row>
    <row r="685" spans="1:24" ht="12.75" customHeight="1" x14ac:dyDescent="0.3">
      <c r="A685" s="126"/>
      <c r="B685" s="140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</row>
    <row r="686" spans="1:24" ht="12.75" customHeight="1" x14ac:dyDescent="0.3">
      <c r="A686" s="126"/>
      <c r="B686" s="140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</row>
    <row r="687" spans="1:24" ht="12.75" customHeight="1" x14ac:dyDescent="0.3">
      <c r="A687" s="126"/>
      <c r="B687" s="140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</row>
    <row r="688" spans="1:24" ht="12.75" customHeight="1" x14ac:dyDescent="0.3">
      <c r="A688" s="126"/>
      <c r="B688" s="140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</row>
    <row r="689" spans="1:24" ht="12.75" customHeight="1" x14ac:dyDescent="0.3">
      <c r="A689" s="126"/>
      <c r="B689" s="140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</row>
    <row r="690" spans="1:24" ht="12.75" customHeight="1" x14ac:dyDescent="0.3">
      <c r="A690" s="126"/>
      <c r="B690" s="140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</row>
    <row r="691" spans="1:24" ht="12.75" customHeight="1" x14ac:dyDescent="0.3">
      <c r="A691" s="126"/>
      <c r="B691" s="140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</row>
    <row r="692" spans="1:24" ht="12.75" customHeight="1" x14ac:dyDescent="0.3">
      <c r="A692" s="126"/>
      <c r="B692" s="140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</row>
    <row r="693" spans="1:24" ht="12.75" customHeight="1" x14ac:dyDescent="0.3">
      <c r="A693" s="126"/>
      <c r="B693" s="140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</row>
    <row r="694" spans="1:24" ht="12.75" customHeight="1" x14ac:dyDescent="0.3">
      <c r="A694" s="126"/>
      <c r="B694" s="140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</row>
    <row r="695" spans="1:24" ht="12.75" customHeight="1" x14ac:dyDescent="0.3">
      <c r="A695" s="126"/>
      <c r="B695" s="140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</row>
    <row r="696" spans="1:24" ht="12.75" customHeight="1" x14ac:dyDescent="0.3">
      <c r="A696" s="126"/>
      <c r="B696" s="140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</row>
    <row r="697" spans="1:24" ht="12.75" customHeight="1" x14ac:dyDescent="0.3">
      <c r="A697" s="126"/>
      <c r="B697" s="140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</row>
    <row r="698" spans="1:24" ht="12.75" customHeight="1" x14ac:dyDescent="0.3">
      <c r="A698" s="126"/>
      <c r="B698" s="140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</row>
    <row r="699" spans="1:24" ht="12.75" customHeight="1" x14ac:dyDescent="0.3">
      <c r="A699" s="126"/>
      <c r="B699" s="140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</row>
    <row r="700" spans="1:24" ht="12.75" customHeight="1" x14ac:dyDescent="0.3">
      <c r="A700" s="126"/>
      <c r="B700" s="140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</row>
    <row r="701" spans="1:24" ht="12.75" customHeight="1" x14ac:dyDescent="0.3">
      <c r="A701" s="126"/>
      <c r="B701" s="140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</row>
    <row r="702" spans="1:24" ht="12.75" customHeight="1" x14ac:dyDescent="0.3">
      <c r="A702" s="126"/>
      <c r="B702" s="140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</row>
    <row r="703" spans="1:24" ht="12.75" customHeight="1" x14ac:dyDescent="0.3">
      <c r="A703" s="126"/>
      <c r="B703" s="140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</row>
    <row r="704" spans="1:24" ht="12.75" customHeight="1" x14ac:dyDescent="0.3">
      <c r="A704" s="126"/>
      <c r="B704" s="140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</row>
    <row r="705" spans="1:24" ht="12.75" customHeight="1" x14ac:dyDescent="0.3">
      <c r="A705" s="126"/>
      <c r="B705" s="140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</row>
    <row r="706" spans="1:24" ht="12.75" customHeight="1" x14ac:dyDescent="0.3">
      <c r="A706" s="126"/>
      <c r="B706" s="140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</row>
    <row r="707" spans="1:24" ht="12.75" customHeight="1" x14ac:dyDescent="0.3">
      <c r="A707" s="126"/>
      <c r="B707" s="140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</row>
    <row r="708" spans="1:24" ht="12.75" customHeight="1" x14ac:dyDescent="0.3">
      <c r="A708" s="126"/>
      <c r="B708" s="140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</row>
    <row r="709" spans="1:24" ht="12.75" customHeight="1" x14ac:dyDescent="0.3">
      <c r="A709" s="126"/>
      <c r="B709" s="140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</row>
    <row r="710" spans="1:24" ht="12.75" customHeight="1" x14ac:dyDescent="0.3">
      <c r="A710" s="126"/>
      <c r="B710" s="140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</row>
    <row r="711" spans="1:24" ht="12.75" customHeight="1" x14ac:dyDescent="0.3">
      <c r="A711" s="126"/>
      <c r="B711" s="140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</row>
    <row r="712" spans="1:24" ht="12.75" customHeight="1" x14ac:dyDescent="0.3">
      <c r="A712" s="126"/>
      <c r="B712" s="140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</row>
    <row r="713" spans="1:24" ht="12.75" customHeight="1" x14ac:dyDescent="0.3">
      <c r="A713" s="126"/>
      <c r="B713" s="140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</row>
    <row r="714" spans="1:24" ht="12.75" customHeight="1" x14ac:dyDescent="0.3">
      <c r="A714" s="126"/>
      <c r="B714" s="140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</row>
    <row r="715" spans="1:24" ht="12.75" customHeight="1" x14ac:dyDescent="0.3">
      <c r="A715" s="126"/>
      <c r="B715" s="140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</row>
    <row r="716" spans="1:24" ht="12.75" customHeight="1" x14ac:dyDescent="0.3">
      <c r="A716" s="126"/>
      <c r="B716" s="140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</row>
    <row r="717" spans="1:24" ht="12.75" customHeight="1" x14ac:dyDescent="0.3">
      <c r="A717" s="126"/>
      <c r="B717" s="140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</row>
    <row r="718" spans="1:24" ht="12.75" customHeight="1" x14ac:dyDescent="0.3">
      <c r="A718" s="126"/>
      <c r="B718" s="140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</row>
    <row r="719" spans="1:24" ht="12.75" customHeight="1" x14ac:dyDescent="0.3">
      <c r="A719" s="126"/>
      <c r="B719" s="140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</row>
    <row r="720" spans="1:24" ht="12.75" customHeight="1" x14ac:dyDescent="0.3">
      <c r="A720" s="126"/>
      <c r="B720" s="140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</row>
    <row r="721" spans="1:24" ht="12.75" customHeight="1" x14ac:dyDescent="0.3">
      <c r="A721" s="126"/>
      <c r="B721" s="140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</row>
    <row r="722" spans="1:24" ht="12.75" customHeight="1" x14ac:dyDescent="0.3">
      <c r="A722" s="126"/>
      <c r="B722" s="140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</row>
    <row r="723" spans="1:24" ht="12.75" customHeight="1" x14ac:dyDescent="0.3">
      <c r="A723" s="126"/>
      <c r="B723" s="140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</row>
    <row r="724" spans="1:24" ht="12.75" customHeight="1" x14ac:dyDescent="0.3">
      <c r="A724" s="126"/>
      <c r="B724" s="140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</row>
    <row r="725" spans="1:24" ht="12.75" customHeight="1" x14ac:dyDescent="0.3">
      <c r="A725" s="126"/>
      <c r="B725" s="140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</row>
    <row r="726" spans="1:24" ht="12.75" customHeight="1" x14ac:dyDescent="0.3">
      <c r="A726" s="126"/>
      <c r="B726" s="140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</row>
    <row r="727" spans="1:24" ht="12.75" customHeight="1" x14ac:dyDescent="0.3">
      <c r="A727" s="126"/>
      <c r="B727" s="140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</row>
    <row r="728" spans="1:24" ht="12.75" customHeight="1" x14ac:dyDescent="0.3">
      <c r="A728" s="126"/>
      <c r="B728" s="140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</row>
    <row r="729" spans="1:24" ht="12.75" customHeight="1" x14ac:dyDescent="0.3">
      <c r="A729" s="126"/>
      <c r="B729" s="140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</row>
    <row r="730" spans="1:24" ht="12.75" customHeight="1" x14ac:dyDescent="0.3">
      <c r="A730" s="126"/>
      <c r="B730" s="140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</row>
    <row r="731" spans="1:24" ht="12.75" customHeight="1" x14ac:dyDescent="0.3">
      <c r="A731" s="126"/>
      <c r="B731" s="140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</row>
    <row r="732" spans="1:24" ht="12.75" customHeight="1" x14ac:dyDescent="0.3">
      <c r="A732" s="126"/>
      <c r="B732" s="140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</row>
    <row r="733" spans="1:24" ht="12.75" customHeight="1" x14ac:dyDescent="0.3">
      <c r="A733" s="126"/>
      <c r="B733" s="140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</row>
    <row r="734" spans="1:24" ht="12.75" customHeight="1" x14ac:dyDescent="0.3">
      <c r="A734" s="126"/>
      <c r="B734" s="140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</row>
    <row r="735" spans="1:24" ht="12.75" customHeight="1" x14ac:dyDescent="0.3">
      <c r="A735" s="126"/>
      <c r="B735" s="140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</row>
    <row r="736" spans="1:24" ht="12.75" customHeight="1" x14ac:dyDescent="0.3">
      <c r="A736" s="126"/>
      <c r="B736" s="140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</row>
    <row r="737" spans="1:24" ht="12.75" customHeight="1" x14ac:dyDescent="0.3">
      <c r="A737" s="126"/>
      <c r="B737" s="140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</row>
    <row r="738" spans="1:24" ht="12.75" customHeight="1" x14ac:dyDescent="0.3">
      <c r="A738" s="126"/>
      <c r="B738" s="140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</row>
    <row r="739" spans="1:24" ht="12.75" customHeight="1" x14ac:dyDescent="0.3">
      <c r="A739" s="126"/>
      <c r="B739" s="140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</row>
    <row r="740" spans="1:24" ht="12.75" customHeight="1" x14ac:dyDescent="0.3">
      <c r="A740" s="126"/>
      <c r="B740" s="140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</row>
    <row r="741" spans="1:24" ht="12.75" customHeight="1" x14ac:dyDescent="0.3">
      <c r="A741" s="126"/>
      <c r="B741" s="140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</row>
    <row r="742" spans="1:24" ht="12.75" customHeight="1" x14ac:dyDescent="0.3">
      <c r="A742" s="126"/>
      <c r="B742" s="140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</row>
    <row r="743" spans="1:24" ht="12.75" customHeight="1" x14ac:dyDescent="0.3">
      <c r="A743" s="126"/>
      <c r="B743" s="140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</row>
    <row r="744" spans="1:24" ht="12.75" customHeight="1" x14ac:dyDescent="0.3">
      <c r="A744" s="126"/>
      <c r="B744" s="140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</row>
    <row r="745" spans="1:24" ht="12.75" customHeight="1" x14ac:dyDescent="0.3">
      <c r="A745" s="126"/>
      <c r="B745" s="140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</row>
    <row r="746" spans="1:24" ht="12.75" customHeight="1" x14ac:dyDescent="0.3">
      <c r="A746" s="126"/>
      <c r="B746" s="140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</row>
    <row r="747" spans="1:24" ht="12.75" customHeight="1" x14ac:dyDescent="0.3">
      <c r="A747" s="126"/>
      <c r="B747" s="140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</row>
    <row r="748" spans="1:24" ht="12.75" customHeight="1" x14ac:dyDescent="0.3">
      <c r="A748" s="126"/>
      <c r="B748" s="140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</row>
    <row r="749" spans="1:24" ht="12.75" customHeight="1" x14ac:dyDescent="0.3">
      <c r="A749" s="126"/>
      <c r="B749" s="140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</row>
    <row r="750" spans="1:24" ht="12.75" customHeight="1" x14ac:dyDescent="0.3">
      <c r="A750" s="126"/>
      <c r="B750" s="140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</row>
    <row r="751" spans="1:24" ht="12.75" customHeight="1" x14ac:dyDescent="0.3">
      <c r="A751" s="126"/>
      <c r="B751" s="140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</row>
    <row r="752" spans="1:24" ht="12.75" customHeight="1" x14ac:dyDescent="0.3">
      <c r="A752" s="126"/>
      <c r="B752" s="140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</row>
    <row r="753" spans="1:24" ht="12.75" customHeight="1" x14ac:dyDescent="0.3">
      <c r="A753" s="126"/>
      <c r="B753" s="140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126"/>
      <c r="U753" s="126"/>
      <c r="V753" s="126"/>
      <c r="W753" s="126"/>
      <c r="X753" s="126"/>
    </row>
    <row r="754" spans="1:24" ht="12.75" customHeight="1" x14ac:dyDescent="0.3">
      <c r="A754" s="126"/>
      <c r="B754" s="140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126"/>
      <c r="U754" s="126"/>
      <c r="V754" s="126"/>
      <c r="W754" s="126"/>
      <c r="X754" s="126"/>
    </row>
    <row r="755" spans="1:24" ht="12.75" customHeight="1" x14ac:dyDescent="0.3">
      <c r="A755" s="126"/>
      <c r="B755" s="140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126"/>
      <c r="U755" s="126"/>
      <c r="V755" s="126"/>
      <c r="W755" s="126"/>
      <c r="X755" s="126"/>
    </row>
    <row r="756" spans="1:24" ht="12.75" customHeight="1" x14ac:dyDescent="0.3">
      <c r="A756" s="126"/>
      <c r="B756" s="140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126"/>
      <c r="U756" s="126"/>
      <c r="V756" s="126"/>
      <c r="W756" s="126"/>
      <c r="X756" s="126"/>
    </row>
    <row r="757" spans="1:24" ht="12.75" customHeight="1" x14ac:dyDescent="0.3">
      <c r="A757" s="126"/>
      <c r="B757" s="140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126"/>
      <c r="U757" s="126"/>
      <c r="V757" s="126"/>
      <c r="W757" s="126"/>
      <c r="X757" s="126"/>
    </row>
    <row r="758" spans="1:24" ht="12.75" customHeight="1" x14ac:dyDescent="0.3">
      <c r="A758" s="126"/>
      <c r="B758" s="140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126"/>
      <c r="U758" s="126"/>
      <c r="V758" s="126"/>
      <c r="W758" s="126"/>
      <c r="X758" s="126"/>
    </row>
    <row r="759" spans="1:24" ht="12.75" customHeight="1" x14ac:dyDescent="0.3">
      <c r="A759" s="126"/>
      <c r="B759" s="140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126"/>
      <c r="U759" s="126"/>
      <c r="V759" s="126"/>
      <c r="W759" s="126"/>
      <c r="X759" s="126"/>
    </row>
    <row r="760" spans="1:24" ht="12.75" customHeight="1" x14ac:dyDescent="0.3">
      <c r="A760" s="126"/>
      <c r="B760" s="140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</row>
    <row r="761" spans="1:24" ht="12.75" customHeight="1" x14ac:dyDescent="0.3">
      <c r="A761" s="126"/>
      <c r="B761" s="140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</row>
    <row r="762" spans="1:24" ht="12.75" customHeight="1" x14ac:dyDescent="0.3">
      <c r="A762" s="126"/>
      <c r="B762" s="140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</row>
    <row r="763" spans="1:24" ht="12.75" customHeight="1" x14ac:dyDescent="0.3">
      <c r="A763" s="126"/>
      <c r="B763" s="140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</row>
    <row r="764" spans="1:24" ht="12.75" customHeight="1" x14ac:dyDescent="0.3">
      <c r="A764" s="126"/>
      <c r="B764" s="140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</row>
    <row r="765" spans="1:24" ht="12.75" customHeight="1" x14ac:dyDescent="0.3">
      <c r="A765" s="126"/>
      <c r="B765" s="140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</row>
    <row r="766" spans="1:24" ht="12.75" customHeight="1" x14ac:dyDescent="0.3">
      <c r="A766" s="126"/>
      <c r="B766" s="140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126"/>
      <c r="U766" s="126"/>
      <c r="V766" s="126"/>
      <c r="W766" s="126"/>
      <c r="X766" s="126"/>
    </row>
    <row r="767" spans="1:24" ht="12.75" customHeight="1" x14ac:dyDescent="0.3">
      <c r="A767" s="126"/>
      <c r="B767" s="140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</row>
    <row r="768" spans="1:24" ht="12.75" customHeight="1" x14ac:dyDescent="0.3">
      <c r="A768" s="126"/>
      <c r="B768" s="140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126"/>
      <c r="U768" s="126"/>
      <c r="V768" s="126"/>
      <c r="W768" s="126"/>
      <c r="X768" s="126"/>
    </row>
    <row r="769" spans="1:24" ht="12.75" customHeight="1" x14ac:dyDescent="0.3">
      <c r="A769" s="126"/>
      <c r="B769" s="140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</row>
    <row r="770" spans="1:24" ht="12.75" customHeight="1" x14ac:dyDescent="0.3">
      <c r="A770" s="126"/>
      <c r="B770" s="140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126"/>
      <c r="U770" s="126"/>
      <c r="V770" s="126"/>
      <c r="W770" s="126"/>
      <c r="X770" s="126"/>
    </row>
    <row r="771" spans="1:24" ht="12.75" customHeight="1" x14ac:dyDescent="0.3">
      <c r="A771" s="126"/>
      <c r="B771" s="140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</row>
    <row r="772" spans="1:24" ht="12.75" customHeight="1" x14ac:dyDescent="0.3">
      <c r="A772" s="126"/>
      <c r="B772" s="140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126"/>
      <c r="U772" s="126"/>
      <c r="V772" s="126"/>
      <c r="W772" s="126"/>
      <c r="X772" s="126"/>
    </row>
    <row r="773" spans="1:24" ht="12.75" customHeight="1" x14ac:dyDescent="0.3">
      <c r="A773" s="126"/>
      <c r="B773" s="140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126"/>
      <c r="U773" s="126"/>
      <c r="V773" s="126"/>
      <c r="W773" s="126"/>
      <c r="X773" s="126"/>
    </row>
    <row r="774" spans="1:24" ht="12.75" customHeight="1" x14ac:dyDescent="0.3">
      <c r="A774" s="126"/>
      <c r="B774" s="140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  <c r="X774" s="126"/>
    </row>
    <row r="775" spans="1:24" ht="12.75" customHeight="1" x14ac:dyDescent="0.3">
      <c r="A775" s="126"/>
      <c r="B775" s="140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126"/>
      <c r="U775" s="126"/>
      <c r="V775" s="126"/>
      <c r="W775" s="126"/>
      <c r="X775" s="126"/>
    </row>
    <row r="776" spans="1:24" ht="12.75" customHeight="1" x14ac:dyDescent="0.3">
      <c r="A776" s="126"/>
      <c r="B776" s="140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126"/>
      <c r="U776" s="126"/>
      <c r="V776" s="126"/>
      <c r="W776" s="126"/>
      <c r="X776" s="126"/>
    </row>
    <row r="777" spans="1:24" ht="12.75" customHeight="1" x14ac:dyDescent="0.3">
      <c r="A777" s="126"/>
      <c r="B777" s="140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126"/>
      <c r="U777" s="126"/>
      <c r="V777" s="126"/>
      <c r="W777" s="126"/>
      <c r="X777" s="126"/>
    </row>
    <row r="778" spans="1:24" ht="12.75" customHeight="1" x14ac:dyDescent="0.3">
      <c r="A778" s="126"/>
      <c r="B778" s="140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126"/>
      <c r="U778" s="126"/>
      <c r="V778" s="126"/>
      <c r="W778" s="126"/>
      <c r="X778" s="126"/>
    </row>
    <row r="779" spans="1:24" ht="12.75" customHeight="1" x14ac:dyDescent="0.3">
      <c r="A779" s="126"/>
      <c r="B779" s="140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126"/>
      <c r="U779" s="126"/>
      <c r="V779" s="126"/>
      <c r="W779" s="126"/>
      <c r="X779" s="126"/>
    </row>
    <row r="780" spans="1:24" ht="12.75" customHeight="1" x14ac:dyDescent="0.3">
      <c r="A780" s="126"/>
      <c r="B780" s="140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</row>
    <row r="781" spans="1:24" ht="12.75" customHeight="1" x14ac:dyDescent="0.3">
      <c r="A781" s="126"/>
      <c r="B781" s="140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</row>
    <row r="782" spans="1:24" ht="12.75" customHeight="1" x14ac:dyDescent="0.3">
      <c r="A782" s="126"/>
      <c r="B782" s="140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</row>
    <row r="783" spans="1:24" ht="12.75" customHeight="1" x14ac:dyDescent="0.3">
      <c r="A783" s="126"/>
      <c r="B783" s="140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</row>
    <row r="784" spans="1:24" ht="12.75" customHeight="1" x14ac:dyDescent="0.3">
      <c r="A784" s="126"/>
      <c r="B784" s="140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</row>
    <row r="785" spans="1:24" ht="12.75" customHeight="1" x14ac:dyDescent="0.3">
      <c r="A785" s="126"/>
      <c r="B785" s="140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126"/>
      <c r="U785" s="126"/>
      <c r="V785" s="126"/>
      <c r="W785" s="126"/>
      <c r="X785" s="126"/>
    </row>
    <row r="786" spans="1:24" ht="12.75" customHeight="1" x14ac:dyDescent="0.3">
      <c r="A786" s="126"/>
      <c r="B786" s="140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126"/>
      <c r="U786" s="126"/>
      <c r="V786" s="126"/>
      <c r="W786" s="126"/>
      <c r="X786" s="126"/>
    </row>
    <row r="787" spans="1:24" ht="12.75" customHeight="1" x14ac:dyDescent="0.3">
      <c r="A787" s="126"/>
      <c r="B787" s="140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126"/>
      <c r="U787" s="126"/>
      <c r="V787" s="126"/>
      <c r="W787" s="126"/>
      <c r="X787" s="126"/>
    </row>
    <row r="788" spans="1:24" ht="12.75" customHeight="1" x14ac:dyDescent="0.3">
      <c r="A788" s="126"/>
      <c r="B788" s="140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126"/>
      <c r="U788" s="126"/>
      <c r="V788" s="126"/>
      <c r="W788" s="126"/>
      <c r="X788" s="126"/>
    </row>
    <row r="789" spans="1:24" ht="12.75" customHeight="1" x14ac:dyDescent="0.3">
      <c r="A789" s="126"/>
      <c r="B789" s="140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</row>
    <row r="790" spans="1:24" ht="12.75" customHeight="1" x14ac:dyDescent="0.3">
      <c r="A790" s="126"/>
      <c r="B790" s="140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126"/>
      <c r="U790" s="126"/>
      <c r="V790" s="126"/>
      <c r="W790" s="126"/>
      <c r="X790" s="126"/>
    </row>
    <row r="791" spans="1:24" ht="12.75" customHeight="1" x14ac:dyDescent="0.3">
      <c r="A791" s="126"/>
      <c r="B791" s="140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126"/>
      <c r="U791" s="126"/>
      <c r="V791" s="126"/>
      <c r="W791" s="126"/>
      <c r="X791" s="126"/>
    </row>
    <row r="792" spans="1:24" ht="12.75" customHeight="1" x14ac:dyDescent="0.3">
      <c r="A792" s="126"/>
      <c r="B792" s="140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126"/>
      <c r="U792" s="126"/>
      <c r="V792" s="126"/>
      <c r="W792" s="126"/>
      <c r="X792" s="126"/>
    </row>
    <row r="793" spans="1:24" ht="12.75" customHeight="1" x14ac:dyDescent="0.3">
      <c r="A793" s="126"/>
      <c r="B793" s="140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</row>
    <row r="794" spans="1:24" ht="12.75" customHeight="1" x14ac:dyDescent="0.3">
      <c r="A794" s="126"/>
      <c r="B794" s="140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</row>
    <row r="795" spans="1:24" ht="12.75" customHeight="1" x14ac:dyDescent="0.3">
      <c r="A795" s="126"/>
      <c r="B795" s="140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</row>
    <row r="796" spans="1:24" ht="12.75" customHeight="1" x14ac:dyDescent="0.3">
      <c r="A796" s="126"/>
      <c r="B796" s="140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</row>
    <row r="797" spans="1:24" ht="12.75" customHeight="1" x14ac:dyDescent="0.3">
      <c r="A797" s="126"/>
      <c r="B797" s="140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</row>
    <row r="798" spans="1:24" ht="12.75" customHeight="1" x14ac:dyDescent="0.3">
      <c r="A798" s="126"/>
      <c r="B798" s="140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126"/>
      <c r="U798" s="126"/>
      <c r="V798" s="126"/>
      <c r="W798" s="126"/>
      <c r="X798" s="126"/>
    </row>
    <row r="799" spans="1:24" ht="12.75" customHeight="1" x14ac:dyDescent="0.3">
      <c r="A799" s="126"/>
      <c r="B799" s="140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126"/>
      <c r="U799" s="126"/>
      <c r="V799" s="126"/>
      <c r="W799" s="126"/>
      <c r="X799" s="126"/>
    </row>
    <row r="800" spans="1:24" ht="12.75" customHeight="1" x14ac:dyDescent="0.3">
      <c r="A800" s="126"/>
      <c r="B800" s="140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126"/>
      <c r="U800" s="126"/>
      <c r="V800" s="126"/>
      <c r="W800" s="126"/>
      <c r="X800" s="126"/>
    </row>
    <row r="801" spans="1:24" ht="12.75" customHeight="1" x14ac:dyDescent="0.3">
      <c r="A801" s="126"/>
      <c r="B801" s="140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126"/>
      <c r="U801" s="126"/>
      <c r="V801" s="126"/>
      <c r="W801" s="126"/>
      <c r="X801" s="126"/>
    </row>
    <row r="802" spans="1:24" ht="12.75" customHeight="1" x14ac:dyDescent="0.3">
      <c r="A802" s="126"/>
      <c r="B802" s="140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126"/>
      <c r="U802" s="126"/>
      <c r="V802" s="126"/>
      <c r="W802" s="126"/>
      <c r="X802" s="126"/>
    </row>
    <row r="803" spans="1:24" ht="12.75" customHeight="1" x14ac:dyDescent="0.3">
      <c r="A803" s="126"/>
      <c r="B803" s="140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126"/>
      <c r="U803" s="126"/>
      <c r="V803" s="126"/>
      <c r="W803" s="126"/>
      <c r="X803" s="126"/>
    </row>
    <row r="804" spans="1:24" ht="12.75" customHeight="1" x14ac:dyDescent="0.3">
      <c r="A804" s="126"/>
      <c r="B804" s="140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</row>
    <row r="805" spans="1:24" ht="12.75" customHeight="1" x14ac:dyDescent="0.3">
      <c r="A805" s="126"/>
      <c r="B805" s="140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  <c r="X805" s="126"/>
    </row>
    <row r="806" spans="1:24" ht="12.75" customHeight="1" x14ac:dyDescent="0.3">
      <c r="A806" s="126"/>
      <c r="B806" s="140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</row>
    <row r="807" spans="1:24" ht="12.75" customHeight="1" x14ac:dyDescent="0.3">
      <c r="A807" s="126"/>
      <c r="B807" s="140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</row>
    <row r="808" spans="1:24" ht="12.75" customHeight="1" x14ac:dyDescent="0.3">
      <c r="A808" s="126"/>
      <c r="B808" s="140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</row>
    <row r="809" spans="1:24" ht="12.75" customHeight="1" x14ac:dyDescent="0.3">
      <c r="A809" s="126"/>
      <c r="B809" s="140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</row>
    <row r="810" spans="1:24" ht="12.75" customHeight="1" x14ac:dyDescent="0.3">
      <c r="A810" s="126"/>
      <c r="B810" s="140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</row>
    <row r="811" spans="1:24" ht="12.75" customHeight="1" x14ac:dyDescent="0.3">
      <c r="A811" s="126"/>
      <c r="B811" s="140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126"/>
      <c r="U811" s="126"/>
      <c r="V811" s="126"/>
      <c r="W811" s="126"/>
      <c r="X811" s="126"/>
    </row>
    <row r="812" spans="1:24" ht="12.75" customHeight="1" x14ac:dyDescent="0.3">
      <c r="A812" s="126"/>
      <c r="B812" s="140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126"/>
      <c r="U812" s="126"/>
      <c r="V812" s="126"/>
      <c r="W812" s="126"/>
      <c r="X812" s="126"/>
    </row>
    <row r="813" spans="1:24" ht="12.75" customHeight="1" x14ac:dyDescent="0.3">
      <c r="A813" s="126"/>
      <c r="B813" s="140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126"/>
      <c r="U813" s="126"/>
      <c r="V813" s="126"/>
      <c r="W813" s="126"/>
      <c r="X813" s="126"/>
    </row>
    <row r="814" spans="1:24" ht="12.75" customHeight="1" x14ac:dyDescent="0.3">
      <c r="A814" s="126"/>
      <c r="B814" s="140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126"/>
      <c r="U814" s="126"/>
      <c r="V814" s="126"/>
      <c r="W814" s="126"/>
      <c r="X814" s="126"/>
    </row>
    <row r="815" spans="1:24" ht="12.75" customHeight="1" x14ac:dyDescent="0.3">
      <c r="A815" s="126"/>
      <c r="B815" s="140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126"/>
      <c r="U815" s="126"/>
      <c r="V815" s="126"/>
      <c r="W815" s="126"/>
      <c r="X815" s="126"/>
    </row>
    <row r="816" spans="1:24" ht="12.75" customHeight="1" x14ac:dyDescent="0.3">
      <c r="A816" s="126"/>
      <c r="B816" s="140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126"/>
      <c r="U816" s="126"/>
      <c r="V816" s="126"/>
      <c r="W816" s="126"/>
      <c r="X816" s="126"/>
    </row>
    <row r="817" spans="1:24" ht="12.75" customHeight="1" x14ac:dyDescent="0.3">
      <c r="A817" s="126"/>
      <c r="B817" s="140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126"/>
      <c r="U817" s="126"/>
      <c r="V817" s="126"/>
      <c r="W817" s="126"/>
      <c r="X817" s="126"/>
    </row>
    <row r="818" spans="1:24" ht="12.75" customHeight="1" x14ac:dyDescent="0.3">
      <c r="A818" s="126"/>
      <c r="B818" s="140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126"/>
      <c r="U818" s="126"/>
      <c r="V818" s="126"/>
      <c r="W818" s="126"/>
      <c r="X818" s="126"/>
    </row>
    <row r="819" spans="1:24" ht="12.75" customHeight="1" x14ac:dyDescent="0.3">
      <c r="A819" s="126"/>
      <c r="B819" s="140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126"/>
      <c r="U819" s="126"/>
      <c r="V819" s="126"/>
      <c r="W819" s="126"/>
      <c r="X819" s="126"/>
    </row>
    <row r="820" spans="1:24" ht="12.75" customHeight="1" x14ac:dyDescent="0.3">
      <c r="A820" s="126"/>
      <c r="B820" s="140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</row>
    <row r="821" spans="1:24" ht="12.75" customHeight="1" x14ac:dyDescent="0.3">
      <c r="A821" s="126"/>
      <c r="B821" s="140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T821" s="126"/>
      <c r="U821" s="126"/>
      <c r="V821" s="126"/>
      <c r="W821" s="126"/>
      <c r="X821" s="126"/>
    </row>
    <row r="822" spans="1:24" ht="12.75" customHeight="1" x14ac:dyDescent="0.3">
      <c r="A822" s="126"/>
      <c r="B822" s="140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T822" s="126"/>
      <c r="U822" s="126"/>
      <c r="V822" s="126"/>
      <c r="W822" s="126"/>
      <c r="X822" s="126"/>
    </row>
    <row r="823" spans="1:24" ht="12.75" customHeight="1" x14ac:dyDescent="0.3">
      <c r="A823" s="126"/>
      <c r="B823" s="140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126"/>
      <c r="U823" s="126"/>
      <c r="V823" s="126"/>
      <c r="W823" s="126"/>
      <c r="X823" s="126"/>
    </row>
    <row r="824" spans="1:24" ht="12.75" customHeight="1" x14ac:dyDescent="0.3">
      <c r="A824" s="126"/>
      <c r="B824" s="140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T824" s="126"/>
      <c r="U824" s="126"/>
      <c r="V824" s="126"/>
      <c r="W824" s="126"/>
      <c r="X824" s="126"/>
    </row>
    <row r="825" spans="1:24" ht="12.75" customHeight="1" x14ac:dyDescent="0.3">
      <c r="A825" s="126"/>
      <c r="B825" s="140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126"/>
      <c r="U825" s="126"/>
      <c r="V825" s="126"/>
      <c r="W825" s="126"/>
      <c r="X825" s="126"/>
    </row>
    <row r="826" spans="1:24" ht="12.75" customHeight="1" x14ac:dyDescent="0.3">
      <c r="A826" s="126"/>
      <c r="B826" s="140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126"/>
      <c r="U826" s="126"/>
      <c r="V826" s="126"/>
      <c r="W826" s="126"/>
      <c r="X826" s="126"/>
    </row>
    <row r="827" spans="1:24" ht="12.75" customHeight="1" x14ac:dyDescent="0.3">
      <c r="A827" s="126"/>
      <c r="B827" s="140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126"/>
      <c r="U827" s="126"/>
      <c r="V827" s="126"/>
      <c r="W827" s="126"/>
      <c r="X827" s="126"/>
    </row>
    <row r="828" spans="1:24" ht="12.75" customHeight="1" x14ac:dyDescent="0.3">
      <c r="A828" s="126"/>
      <c r="B828" s="140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126"/>
      <c r="U828" s="126"/>
      <c r="V828" s="126"/>
      <c r="W828" s="126"/>
      <c r="X828" s="126"/>
    </row>
    <row r="829" spans="1:24" ht="12.75" customHeight="1" x14ac:dyDescent="0.3">
      <c r="A829" s="126"/>
      <c r="B829" s="140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126"/>
      <c r="U829" s="126"/>
      <c r="V829" s="126"/>
      <c r="W829" s="126"/>
      <c r="X829" s="126"/>
    </row>
    <row r="830" spans="1:24" ht="12.75" customHeight="1" x14ac:dyDescent="0.3">
      <c r="A830" s="126"/>
      <c r="B830" s="140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T830" s="126"/>
      <c r="U830" s="126"/>
      <c r="V830" s="126"/>
      <c r="W830" s="126"/>
      <c r="X830" s="126"/>
    </row>
    <row r="831" spans="1:24" ht="12.75" customHeight="1" x14ac:dyDescent="0.3">
      <c r="A831" s="126"/>
      <c r="B831" s="140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T831" s="126"/>
      <c r="U831" s="126"/>
      <c r="V831" s="126"/>
      <c r="W831" s="126"/>
      <c r="X831" s="126"/>
    </row>
    <row r="832" spans="1:24" ht="12.75" customHeight="1" x14ac:dyDescent="0.3">
      <c r="A832" s="126"/>
      <c r="B832" s="140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T832" s="126"/>
      <c r="U832" s="126"/>
      <c r="V832" s="126"/>
      <c r="W832" s="126"/>
      <c r="X832" s="126"/>
    </row>
    <row r="833" spans="1:24" ht="12.75" customHeight="1" x14ac:dyDescent="0.3">
      <c r="A833" s="126"/>
      <c r="B833" s="140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T833" s="126"/>
      <c r="U833" s="126"/>
      <c r="V833" s="126"/>
      <c r="W833" s="126"/>
      <c r="X833" s="126"/>
    </row>
    <row r="834" spans="1:24" ht="12.75" customHeight="1" x14ac:dyDescent="0.3">
      <c r="A834" s="126"/>
      <c r="B834" s="140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T834" s="126"/>
      <c r="U834" s="126"/>
      <c r="V834" s="126"/>
      <c r="W834" s="126"/>
      <c r="X834" s="126"/>
    </row>
    <row r="835" spans="1:24" ht="12.75" customHeight="1" x14ac:dyDescent="0.3">
      <c r="A835" s="126"/>
      <c r="B835" s="140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T835" s="126"/>
      <c r="U835" s="126"/>
      <c r="V835" s="126"/>
      <c r="W835" s="126"/>
      <c r="X835" s="126"/>
    </row>
    <row r="836" spans="1:24" ht="12.75" customHeight="1" x14ac:dyDescent="0.3">
      <c r="A836" s="126"/>
      <c r="B836" s="140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126"/>
      <c r="U836" s="126"/>
      <c r="V836" s="126"/>
      <c r="W836" s="126"/>
      <c r="X836" s="126"/>
    </row>
    <row r="837" spans="1:24" ht="12.75" customHeight="1" x14ac:dyDescent="0.3">
      <c r="A837" s="126"/>
      <c r="B837" s="140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T837" s="126"/>
      <c r="U837" s="126"/>
      <c r="V837" s="126"/>
      <c r="W837" s="126"/>
      <c r="X837" s="126"/>
    </row>
    <row r="838" spans="1:24" ht="12.75" customHeight="1" x14ac:dyDescent="0.3">
      <c r="A838" s="126"/>
      <c r="B838" s="140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126"/>
      <c r="U838" s="126"/>
      <c r="V838" s="126"/>
      <c r="W838" s="126"/>
      <c r="X838" s="126"/>
    </row>
    <row r="839" spans="1:24" ht="12.75" customHeight="1" x14ac:dyDescent="0.3">
      <c r="A839" s="126"/>
      <c r="B839" s="140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126"/>
      <c r="U839" s="126"/>
      <c r="V839" s="126"/>
      <c r="W839" s="126"/>
      <c r="X839" s="126"/>
    </row>
    <row r="840" spans="1:24" ht="12.75" customHeight="1" x14ac:dyDescent="0.3">
      <c r="A840" s="126"/>
      <c r="B840" s="140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126"/>
      <c r="U840" s="126"/>
      <c r="V840" s="126"/>
      <c r="W840" s="126"/>
      <c r="X840" s="126"/>
    </row>
    <row r="841" spans="1:24" ht="12.75" customHeight="1" x14ac:dyDescent="0.3">
      <c r="A841" s="126"/>
      <c r="B841" s="140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126"/>
      <c r="U841" s="126"/>
      <c r="V841" s="126"/>
      <c r="W841" s="126"/>
      <c r="X841" s="126"/>
    </row>
    <row r="842" spans="1:24" ht="12.75" customHeight="1" x14ac:dyDescent="0.3">
      <c r="A842" s="126"/>
      <c r="B842" s="140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126"/>
      <c r="U842" s="126"/>
      <c r="V842" s="126"/>
      <c r="W842" s="126"/>
      <c r="X842" s="126"/>
    </row>
    <row r="843" spans="1:24" ht="12.75" customHeight="1" x14ac:dyDescent="0.3">
      <c r="A843" s="126"/>
      <c r="B843" s="140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T843" s="126"/>
      <c r="U843" s="126"/>
      <c r="V843" s="126"/>
      <c r="W843" s="126"/>
      <c r="X843" s="126"/>
    </row>
    <row r="844" spans="1:24" ht="12.75" customHeight="1" x14ac:dyDescent="0.3">
      <c r="A844" s="126"/>
      <c r="B844" s="140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T844" s="126"/>
      <c r="U844" s="126"/>
      <c r="V844" s="126"/>
      <c r="W844" s="126"/>
      <c r="X844" s="126"/>
    </row>
    <row r="845" spans="1:24" ht="12.75" customHeight="1" x14ac:dyDescent="0.3">
      <c r="A845" s="126"/>
      <c r="B845" s="140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T845" s="126"/>
      <c r="U845" s="126"/>
      <c r="V845" s="126"/>
      <c r="W845" s="126"/>
      <c r="X845" s="126"/>
    </row>
    <row r="846" spans="1:24" ht="12.75" customHeight="1" x14ac:dyDescent="0.3">
      <c r="A846" s="126"/>
      <c r="B846" s="140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T846" s="126"/>
      <c r="U846" s="126"/>
      <c r="V846" s="126"/>
      <c r="W846" s="126"/>
      <c r="X846" s="126"/>
    </row>
    <row r="847" spans="1:24" ht="12.75" customHeight="1" x14ac:dyDescent="0.3">
      <c r="A847" s="126"/>
      <c r="B847" s="140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T847" s="126"/>
      <c r="U847" s="126"/>
      <c r="V847" s="126"/>
      <c r="W847" s="126"/>
      <c r="X847" s="126"/>
    </row>
    <row r="848" spans="1:24" ht="12.75" customHeight="1" x14ac:dyDescent="0.3">
      <c r="A848" s="126"/>
      <c r="B848" s="140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T848" s="126"/>
      <c r="U848" s="126"/>
      <c r="V848" s="126"/>
      <c r="W848" s="126"/>
      <c r="X848" s="126"/>
    </row>
    <row r="849" spans="1:24" ht="12.75" customHeight="1" x14ac:dyDescent="0.3">
      <c r="A849" s="126"/>
      <c r="B849" s="140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T849" s="126"/>
      <c r="U849" s="126"/>
      <c r="V849" s="126"/>
      <c r="W849" s="126"/>
      <c r="X849" s="126"/>
    </row>
    <row r="850" spans="1:24" ht="12.75" customHeight="1" x14ac:dyDescent="0.3">
      <c r="A850" s="126"/>
      <c r="B850" s="140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T850" s="126"/>
      <c r="U850" s="126"/>
      <c r="V850" s="126"/>
      <c r="W850" s="126"/>
      <c r="X850" s="126"/>
    </row>
    <row r="851" spans="1:24" ht="12.75" customHeight="1" x14ac:dyDescent="0.3">
      <c r="A851" s="126"/>
      <c r="B851" s="140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126"/>
      <c r="U851" s="126"/>
      <c r="V851" s="126"/>
      <c r="W851" s="126"/>
      <c r="X851" s="126"/>
    </row>
    <row r="852" spans="1:24" ht="12.75" customHeight="1" x14ac:dyDescent="0.3">
      <c r="A852" s="126"/>
      <c r="B852" s="140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126"/>
      <c r="U852" s="126"/>
      <c r="V852" s="126"/>
      <c r="W852" s="126"/>
      <c r="X852" s="126"/>
    </row>
    <row r="853" spans="1:24" ht="12.75" customHeight="1" x14ac:dyDescent="0.3">
      <c r="A853" s="126"/>
      <c r="B853" s="140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126"/>
      <c r="U853" s="126"/>
      <c r="V853" s="126"/>
      <c r="W853" s="126"/>
      <c r="X853" s="126"/>
    </row>
    <row r="854" spans="1:24" ht="12.75" customHeight="1" x14ac:dyDescent="0.3">
      <c r="A854" s="126"/>
      <c r="B854" s="140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126"/>
      <c r="U854" s="126"/>
      <c r="V854" s="126"/>
      <c r="W854" s="126"/>
      <c r="X854" s="126"/>
    </row>
    <row r="855" spans="1:24" ht="12.75" customHeight="1" x14ac:dyDescent="0.3">
      <c r="A855" s="126"/>
      <c r="B855" s="140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126"/>
      <c r="U855" s="126"/>
      <c r="V855" s="126"/>
      <c r="W855" s="126"/>
      <c r="X855" s="126"/>
    </row>
    <row r="856" spans="1:24" ht="12.75" customHeight="1" x14ac:dyDescent="0.3">
      <c r="A856" s="126"/>
      <c r="B856" s="140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T856" s="126"/>
      <c r="U856" s="126"/>
      <c r="V856" s="126"/>
      <c r="W856" s="126"/>
      <c r="X856" s="126"/>
    </row>
    <row r="857" spans="1:24" ht="12.75" customHeight="1" x14ac:dyDescent="0.3">
      <c r="A857" s="126"/>
      <c r="B857" s="140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126"/>
      <c r="U857" s="126"/>
      <c r="V857" s="126"/>
      <c r="W857" s="126"/>
      <c r="X857" s="126"/>
    </row>
    <row r="858" spans="1:24" ht="12.75" customHeight="1" x14ac:dyDescent="0.3">
      <c r="A858" s="126"/>
      <c r="B858" s="140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126"/>
      <c r="U858" s="126"/>
      <c r="V858" s="126"/>
      <c r="W858" s="126"/>
      <c r="X858" s="126"/>
    </row>
    <row r="859" spans="1:24" ht="12.75" customHeight="1" x14ac:dyDescent="0.3">
      <c r="A859" s="126"/>
      <c r="B859" s="140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T859" s="126"/>
      <c r="U859" s="126"/>
      <c r="V859" s="126"/>
      <c r="W859" s="126"/>
      <c r="X859" s="126"/>
    </row>
    <row r="860" spans="1:24" ht="12.75" customHeight="1" x14ac:dyDescent="0.3">
      <c r="A860" s="126"/>
      <c r="B860" s="140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126"/>
      <c r="U860" s="126"/>
      <c r="V860" s="126"/>
      <c r="W860" s="126"/>
      <c r="X860" s="126"/>
    </row>
    <row r="861" spans="1:24" ht="12.75" customHeight="1" x14ac:dyDescent="0.3">
      <c r="A861" s="126"/>
      <c r="B861" s="140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T861" s="126"/>
      <c r="U861" s="126"/>
      <c r="V861" s="126"/>
      <c r="W861" s="126"/>
      <c r="X861" s="126"/>
    </row>
    <row r="862" spans="1:24" ht="12.75" customHeight="1" x14ac:dyDescent="0.3">
      <c r="A862" s="126"/>
      <c r="B862" s="140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T862" s="126"/>
      <c r="U862" s="126"/>
      <c r="V862" s="126"/>
      <c r="W862" s="126"/>
      <c r="X862" s="126"/>
    </row>
    <row r="863" spans="1:24" ht="12.75" customHeight="1" x14ac:dyDescent="0.3">
      <c r="A863" s="126"/>
      <c r="B863" s="140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T863" s="126"/>
      <c r="U863" s="126"/>
      <c r="V863" s="126"/>
      <c r="W863" s="126"/>
      <c r="X863" s="126"/>
    </row>
    <row r="864" spans="1:24" ht="12.75" customHeight="1" x14ac:dyDescent="0.3">
      <c r="A864" s="126"/>
      <c r="B864" s="140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T864" s="126"/>
      <c r="U864" s="126"/>
      <c r="V864" s="126"/>
      <c r="W864" s="126"/>
      <c r="X864" s="126"/>
    </row>
    <row r="865" spans="1:24" ht="12.75" customHeight="1" x14ac:dyDescent="0.3">
      <c r="A865" s="126"/>
      <c r="B865" s="140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126"/>
      <c r="U865" s="126"/>
      <c r="V865" s="126"/>
      <c r="W865" s="126"/>
      <c r="X865" s="126"/>
    </row>
    <row r="866" spans="1:24" ht="12.75" customHeight="1" x14ac:dyDescent="0.3">
      <c r="A866" s="126"/>
      <c r="B866" s="140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T866" s="126"/>
      <c r="U866" s="126"/>
      <c r="V866" s="126"/>
      <c r="W866" s="126"/>
      <c r="X866" s="126"/>
    </row>
    <row r="867" spans="1:24" ht="12.75" customHeight="1" x14ac:dyDescent="0.3">
      <c r="A867" s="126"/>
      <c r="B867" s="140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126"/>
      <c r="U867" s="126"/>
      <c r="V867" s="126"/>
      <c r="W867" s="126"/>
      <c r="X867" s="126"/>
    </row>
    <row r="868" spans="1:24" ht="12.75" customHeight="1" x14ac:dyDescent="0.3">
      <c r="A868" s="126"/>
      <c r="B868" s="140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T868" s="126"/>
      <c r="U868" s="126"/>
      <c r="V868" s="126"/>
      <c r="W868" s="126"/>
      <c r="X868" s="126"/>
    </row>
    <row r="869" spans="1:24" ht="12.75" customHeight="1" x14ac:dyDescent="0.3">
      <c r="A869" s="126"/>
      <c r="B869" s="140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T869" s="126"/>
      <c r="U869" s="126"/>
      <c r="V869" s="126"/>
      <c r="W869" s="126"/>
      <c r="X869" s="126"/>
    </row>
    <row r="870" spans="1:24" ht="12.75" customHeight="1" x14ac:dyDescent="0.3">
      <c r="A870" s="126"/>
      <c r="B870" s="140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126"/>
      <c r="U870" s="126"/>
      <c r="V870" s="126"/>
      <c r="W870" s="126"/>
      <c r="X870" s="126"/>
    </row>
    <row r="871" spans="1:24" ht="12.75" customHeight="1" x14ac:dyDescent="0.3">
      <c r="A871" s="126"/>
      <c r="B871" s="140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126"/>
      <c r="U871" s="126"/>
      <c r="V871" s="126"/>
      <c r="W871" s="126"/>
      <c r="X871" s="126"/>
    </row>
    <row r="872" spans="1:24" ht="12.75" customHeight="1" x14ac:dyDescent="0.3">
      <c r="A872" s="126"/>
      <c r="B872" s="140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126"/>
      <c r="U872" s="126"/>
      <c r="V872" s="126"/>
      <c r="W872" s="126"/>
      <c r="X872" s="126"/>
    </row>
    <row r="873" spans="1:24" ht="12.75" customHeight="1" x14ac:dyDescent="0.3">
      <c r="A873" s="126"/>
      <c r="B873" s="140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126"/>
      <c r="U873" s="126"/>
      <c r="V873" s="126"/>
      <c r="W873" s="126"/>
      <c r="X873" s="126"/>
    </row>
    <row r="874" spans="1:24" ht="12.75" customHeight="1" x14ac:dyDescent="0.3">
      <c r="A874" s="126"/>
      <c r="B874" s="140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126"/>
      <c r="U874" s="126"/>
      <c r="V874" s="126"/>
      <c r="W874" s="126"/>
      <c r="X874" s="126"/>
    </row>
    <row r="875" spans="1:24" ht="12.75" customHeight="1" x14ac:dyDescent="0.3">
      <c r="A875" s="126"/>
      <c r="B875" s="140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126"/>
      <c r="U875" s="126"/>
      <c r="V875" s="126"/>
      <c r="W875" s="126"/>
      <c r="X875" s="126"/>
    </row>
    <row r="876" spans="1:24" ht="12.75" customHeight="1" x14ac:dyDescent="0.3">
      <c r="A876" s="126"/>
      <c r="B876" s="140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T876" s="126"/>
      <c r="U876" s="126"/>
      <c r="V876" s="126"/>
      <c r="W876" s="126"/>
      <c r="X876" s="126"/>
    </row>
    <row r="877" spans="1:24" ht="12.75" customHeight="1" x14ac:dyDescent="0.3">
      <c r="A877" s="126"/>
      <c r="B877" s="140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126"/>
      <c r="U877" s="126"/>
      <c r="V877" s="126"/>
      <c r="W877" s="126"/>
      <c r="X877" s="126"/>
    </row>
    <row r="878" spans="1:24" ht="12.75" customHeight="1" x14ac:dyDescent="0.3">
      <c r="A878" s="126"/>
      <c r="B878" s="140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126"/>
      <c r="U878" s="126"/>
      <c r="V878" s="126"/>
      <c r="W878" s="126"/>
      <c r="X878" s="126"/>
    </row>
    <row r="879" spans="1:24" ht="12.75" customHeight="1" x14ac:dyDescent="0.3">
      <c r="A879" s="126"/>
      <c r="B879" s="140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126"/>
      <c r="U879" s="126"/>
      <c r="V879" s="126"/>
      <c r="W879" s="126"/>
      <c r="X879" s="126"/>
    </row>
    <row r="880" spans="1:24" ht="12.75" customHeight="1" x14ac:dyDescent="0.3">
      <c r="A880" s="126"/>
      <c r="B880" s="140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126"/>
      <c r="U880" s="126"/>
      <c r="V880" s="126"/>
      <c r="W880" s="126"/>
      <c r="X880" s="126"/>
    </row>
    <row r="881" spans="1:24" ht="12.75" customHeight="1" x14ac:dyDescent="0.3">
      <c r="A881" s="126"/>
      <c r="B881" s="140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126"/>
      <c r="U881" s="126"/>
      <c r="V881" s="126"/>
      <c r="W881" s="126"/>
      <c r="X881" s="126"/>
    </row>
    <row r="882" spans="1:24" ht="12.75" customHeight="1" x14ac:dyDescent="0.3">
      <c r="A882" s="126"/>
      <c r="B882" s="140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126"/>
      <c r="U882" s="126"/>
      <c r="V882" s="126"/>
      <c r="W882" s="126"/>
      <c r="X882" s="126"/>
    </row>
    <row r="883" spans="1:24" ht="12.75" customHeight="1" x14ac:dyDescent="0.3">
      <c r="A883" s="126"/>
      <c r="B883" s="140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126"/>
      <c r="U883" s="126"/>
      <c r="V883" s="126"/>
      <c r="W883" s="126"/>
      <c r="X883" s="126"/>
    </row>
    <row r="884" spans="1:24" ht="12.75" customHeight="1" x14ac:dyDescent="0.3">
      <c r="A884" s="126"/>
      <c r="B884" s="140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126"/>
      <c r="U884" s="126"/>
      <c r="V884" s="126"/>
      <c r="W884" s="126"/>
      <c r="X884" s="126"/>
    </row>
    <row r="885" spans="1:24" ht="12.75" customHeight="1" x14ac:dyDescent="0.3">
      <c r="A885" s="126"/>
      <c r="B885" s="140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126"/>
      <c r="U885" s="126"/>
      <c r="V885" s="126"/>
      <c r="W885" s="126"/>
      <c r="X885" s="126"/>
    </row>
    <row r="886" spans="1:24" ht="12.75" customHeight="1" x14ac:dyDescent="0.3">
      <c r="A886" s="126"/>
      <c r="B886" s="140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126"/>
      <c r="U886" s="126"/>
      <c r="V886" s="126"/>
      <c r="W886" s="126"/>
      <c r="X886" s="126"/>
    </row>
    <row r="887" spans="1:24" ht="12.75" customHeight="1" x14ac:dyDescent="0.3">
      <c r="A887" s="126"/>
      <c r="B887" s="140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126"/>
      <c r="U887" s="126"/>
      <c r="V887" s="126"/>
      <c r="W887" s="126"/>
      <c r="X887" s="126"/>
    </row>
    <row r="888" spans="1:24" ht="12.75" customHeight="1" x14ac:dyDescent="0.3">
      <c r="A888" s="126"/>
      <c r="B888" s="140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126"/>
      <c r="U888" s="126"/>
      <c r="V888" s="126"/>
      <c r="W888" s="126"/>
      <c r="X888" s="126"/>
    </row>
    <row r="889" spans="1:24" ht="12.75" customHeight="1" x14ac:dyDescent="0.3">
      <c r="A889" s="126"/>
      <c r="B889" s="140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T889" s="126"/>
      <c r="U889" s="126"/>
      <c r="V889" s="126"/>
      <c r="W889" s="126"/>
      <c r="X889" s="126"/>
    </row>
    <row r="890" spans="1:24" ht="12.75" customHeight="1" x14ac:dyDescent="0.3">
      <c r="A890" s="126"/>
      <c r="B890" s="140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T890" s="126"/>
      <c r="U890" s="126"/>
      <c r="V890" s="126"/>
      <c r="W890" s="126"/>
      <c r="X890" s="126"/>
    </row>
    <row r="891" spans="1:24" ht="12.75" customHeight="1" x14ac:dyDescent="0.3">
      <c r="A891" s="126"/>
      <c r="B891" s="140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T891" s="126"/>
      <c r="U891" s="126"/>
      <c r="V891" s="126"/>
      <c r="W891" s="126"/>
      <c r="X891" s="126"/>
    </row>
    <row r="892" spans="1:24" ht="12.75" customHeight="1" x14ac:dyDescent="0.3">
      <c r="A892" s="126"/>
      <c r="B892" s="140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T892" s="126"/>
      <c r="U892" s="126"/>
      <c r="V892" s="126"/>
      <c r="W892" s="126"/>
      <c r="X892" s="126"/>
    </row>
    <row r="893" spans="1:24" ht="12.75" customHeight="1" x14ac:dyDescent="0.3">
      <c r="A893" s="126"/>
      <c r="B893" s="140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T893" s="126"/>
      <c r="U893" s="126"/>
      <c r="V893" s="126"/>
      <c r="W893" s="126"/>
      <c r="X893" s="126"/>
    </row>
    <row r="894" spans="1:24" ht="12.75" customHeight="1" x14ac:dyDescent="0.3">
      <c r="A894" s="126"/>
      <c r="B894" s="140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T894" s="126"/>
      <c r="U894" s="126"/>
      <c r="V894" s="126"/>
      <c r="W894" s="126"/>
      <c r="X894" s="126"/>
    </row>
    <row r="895" spans="1:24" ht="12.75" customHeight="1" x14ac:dyDescent="0.3">
      <c r="A895" s="126"/>
      <c r="B895" s="140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T895" s="126"/>
      <c r="U895" s="126"/>
      <c r="V895" s="126"/>
      <c r="W895" s="126"/>
      <c r="X895" s="126"/>
    </row>
    <row r="896" spans="1:24" ht="12.75" customHeight="1" x14ac:dyDescent="0.3">
      <c r="A896" s="126"/>
      <c r="B896" s="140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126"/>
      <c r="U896" s="126"/>
      <c r="V896" s="126"/>
      <c r="W896" s="126"/>
      <c r="X896" s="126"/>
    </row>
    <row r="897" spans="1:24" ht="12.75" customHeight="1" x14ac:dyDescent="0.3">
      <c r="A897" s="126"/>
      <c r="B897" s="140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T897" s="126"/>
      <c r="U897" s="126"/>
      <c r="V897" s="126"/>
      <c r="W897" s="126"/>
      <c r="X897" s="126"/>
    </row>
    <row r="898" spans="1:24" ht="12.75" customHeight="1" x14ac:dyDescent="0.3">
      <c r="A898" s="126"/>
      <c r="B898" s="140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126"/>
      <c r="U898" s="126"/>
      <c r="V898" s="126"/>
      <c r="W898" s="126"/>
      <c r="X898" s="126"/>
    </row>
    <row r="899" spans="1:24" ht="12.75" customHeight="1" x14ac:dyDescent="0.3">
      <c r="A899" s="126"/>
      <c r="B899" s="140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T899" s="126"/>
      <c r="U899" s="126"/>
      <c r="V899" s="126"/>
      <c r="W899" s="126"/>
      <c r="X899" s="126"/>
    </row>
    <row r="900" spans="1:24" ht="12.75" customHeight="1" x14ac:dyDescent="0.3">
      <c r="A900" s="126"/>
      <c r="B900" s="140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T900" s="126"/>
      <c r="U900" s="126"/>
      <c r="V900" s="126"/>
      <c r="W900" s="126"/>
      <c r="X900" s="126"/>
    </row>
    <row r="901" spans="1:24" ht="12.75" customHeight="1" x14ac:dyDescent="0.3">
      <c r="A901" s="126"/>
      <c r="B901" s="140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T901" s="126"/>
      <c r="U901" s="126"/>
      <c r="V901" s="126"/>
      <c r="W901" s="126"/>
      <c r="X901" s="126"/>
    </row>
    <row r="902" spans="1:24" ht="12.75" customHeight="1" x14ac:dyDescent="0.3">
      <c r="A902" s="126"/>
      <c r="B902" s="140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T902" s="126"/>
      <c r="U902" s="126"/>
      <c r="V902" s="126"/>
      <c r="W902" s="126"/>
      <c r="X902" s="126"/>
    </row>
    <row r="903" spans="1:24" ht="12.75" customHeight="1" x14ac:dyDescent="0.3">
      <c r="A903" s="126"/>
      <c r="B903" s="140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T903" s="126"/>
      <c r="U903" s="126"/>
      <c r="V903" s="126"/>
      <c r="W903" s="126"/>
      <c r="X903" s="126"/>
    </row>
    <row r="904" spans="1:24" ht="12.75" customHeight="1" x14ac:dyDescent="0.3">
      <c r="A904" s="126"/>
      <c r="B904" s="140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T904" s="126"/>
      <c r="U904" s="126"/>
      <c r="V904" s="126"/>
      <c r="W904" s="126"/>
      <c r="X904" s="126"/>
    </row>
    <row r="905" spans="1:24" ht="12.75" customHeight="1" x14ac:dyDescent="0.3">
      <c r="A905" s="126"/>
      <c r="B905" s="140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T905" s="126"/>
      <c r="U905" s="126"/>
      <c r="V905" s="126"/>
      <c r="W905" s="126"/>
      <c r="X905" s="126"/>
    </row>
    <row r="906" spans="1:24" ht="12.75" customHeight="1" x14ac:dyDescent="0.3">
      <c r="A906" s="126"/>
      <c r="B906" s="140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T906" s="126"/>
      <c r="U906" s="126"/>
      <c r="V906" s="126"/>
      <c r="W906" s="126"/>
      <c r="X906" s="126"/>
    </row>
    <row r="907" spans="1:24" ht="12.75" customHeight="1" x14ac:dyDescent="0.3">
      <c r="A907" s="126"/>
      <c r="B907" s="140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T907" s="126"/>
      <c r="U907" s="126"/>
      <c r="V907" s="126"/>
      <c r="W907" s="126"/>
      <c r="X907" s="126"/>
    </row>
    <row r="908" spans="1:24" ht="12.75" customHeight="1" x14ac:dyDescent="0.3">
      <c r="A908" s="126"/>
      <c r="B908" s="140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T908" s="126"/>
      <c r="U908" s="126"/>
      <c r="V908" s="126"/>
      <c r="W908" s="126"/>
      <c r="X908" s="126"/>
    </row>
    <row r="909" spans="1:24" ht="12.75" customHeight="1" x14ac:dyDescent="0.3">
      <c r="A909" s="126"/>
      <c r="B909" s="140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T909" s="126"/>
      <c r="U909" s="126"/>
      <c r="V909" s="126"/>
      <c r="W909" s="126"/>
      <c r="X909" s="126"/>
    </row>
    <row r="910" spans="1:24" ht="12.75" customHeight="1" x14ac:dyDescent="0.3">
      <c r="A910" s="126"/>
      <c r="B910" s="140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T910" s="126"/>
      <c r="U910" s="126"/>
      <c r="V910" s="126"/>
      <c r="W910" s="126"/>
      <c r="X910" s="126"/>
    </row>
    <row r="911" spans="1:24" ht="12.75" customHeight="1" x14ac:dyDescent="0.3">
      <c r="A911" s="126"/>
      <c r="B911" s="140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T911" s="126"/>
      <c r="U911" s="126"/>
      <c r="V911" s="126"/>
      <c r="W911" s="126"/>
      <c r="X911" s="126"/>
    </row>
    <row r="912" spans="1:24" ht="12.75" customHeight="1" x14ac:dyDescent="0.3">
      <c r="A912" s="126"/>
      <c r="B912" s="140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T912" s="126"/>
      <c r="U912" s="126"/>
      <c r="V912" s="126"/>
      <c r="W912" s="126"/>
      <c r="X912" s="126"/>
    </row>
    <row r="913" spans="1:24" ht="12.75" customHeight="1" x14ac:dyDescent="0.3">
      <c r="A913" s="126"/>
      <c r="B913" s="140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T913" s="126"/>
      <c r="U913" s="126"/>
      <c r="V913" s="126"/>
      <c r="W913" s="126"/>
      <c r="X913" s="126"/>
    </row>
    <row r="914" spans="1:24" ht="12.75" customHeight="1" x14ac:dyDescent="0.3">
      <c r="A914" s="126"/>
      <c r="B914" s="140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T914" s="126"/>
      <c r="U914" s="126"/>
      <c r="V914" s="126"/>
      <c r="W914" s="126"/>
      <c r="X914" s="126"/>
    </row>
    <row r="915" spans="1:24" ht="12.75" customHeight="1" x14ac:dyDescent="0.3">
      <c r="A915" s="126"/>
      <c r="B915" s="140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T915" s="126"/>
      <c r="U915" s="126"/>
      <c r="V915" s="126"/>
      <c r="W915" s="126"/>
      <c r="X915" s="126"/>
    </row>
    <row r="916" spans="1:24" ht="12.75" customHeight="1" x14ac:dyDescent="0.3">
      <c r="A916" s="126"/>
      <c r="B916" s="140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126"/>
      <c r="U916" s="126"/>
      <c r="V916" s="126"/>
      <c r="W916" s="126"/>
      <c r="X916" s="126"/>
    </row>
    <row r="917" spans="1:24" ht="12.75" customHeight="1" x14ac:dyDescent="0.3">
      <c r="A917" s="126"/>
      <c r="B917" s="140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T917" s="126"/>
      <c r="U917" s="126"/>
      <c r="V917" s="126"/>
      <c r="W917" s="126"/>
      <c r="X917" s="126"/>
    </row>
    <row r="918" spans="1:24" ht="12.75" customHeight="1" x14ac:dyDescent="0.3">
      <c r="A918" s="126"/>
      <c r="B918" s="140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T918" s="126"/>
      <c r="U918" s="126"/>
      <c r="V918" s="126"/>
      <c r="W918" s="126"/>
      <c r="X918" s="126"/>
    </row>
    <row r="919" spans="1:24" ht="12.75" customHeight="1" x14ac:dyDescent="0.3">
      <c r="A919" s="126"/>
      <c r="B919" s="140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T919" s="126"/>
      <c r="U919" s="126"/>
      <c r="V919" s="126"/>
      <c r="W919" s="126"/>
      <c r="X919" s="126"/>
    </row>
    <row r="920" spans="1:24" ht="12.75" customHeight="1" x14ac:dyDescent="0.3">
      <c r="A920" s="126"/>
      <c r="B920" s="140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T920" s="126"/>
      <c r="U920" s="126"/>
      <c r="V920" s="126"/>
      <c r="W920" s="126"/>
      <c r="X920" s="126"/>
    </row>
    <row r="921" spans="1:24" ht="12.75" customHeight="1" x14ac:dyDescent="0.3">
      <c r="A921" s="126"/>
      <c r="B921" s="140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  <c r="S921" s="126"/>
      <c r="T921" s="126"/>
      <c r="U921" s="126"/>
      <c r="V921" s="126"/>
      <c r="W921" s="126"/>
      <c r="X921" s="126"/>
    </row>
    <row r="922" spans="1:24" ht="12.75" customHeight="1" x14ac:dyDescent="0.3">
      <c r="A922" s="126"/>
      <c r="B922" s="140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  <c r="S922" s="126"/>
      <c r="T922" s="126"/>
      <c r="U922" s="126"/>
      <c r="V922" s="126"/>
      <c r="W922" s="126"/>
      <c r="X922" s="126"/>
    </row>
    <row r="923" spans="1:24" ht="12.75" customHeight="1" x14ac:dyDescent="0.3">
      <c r="A923" s="126"/>
      <c r="B923" s="140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  <c r="S923" s="126"/>
      <c r="T923" s="126"/>
      <c r="U923" s="126"/>
      <c r="V923" s="126"/>
      <c r="W923" s="126"/>
      <c r="X923" s="126"/>
    </row>
    <row r="924" spans="1:24" ht="12.75" customHeight="1" x14ac:dyDescent="0.3">
      <c r="A924" s="126"/>
      <c r="B924" s="140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  <c r="S924" s="126"/>
      <c r="T924" s="126"/>
      <c r="U924" s="126"/>
      <c r="V924" s="126"/>
      <c r="W924" s="126"/>
      <c r="X924" s="126"/>
    </row>
    <row r="925" spans="1:24" ht="12.75" customHeight="1" x14ac:dyDescent="0.3">
      <c r="A925" s="126"/>
      <c r="B925" s="140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  <c r="S925" s="126"/>
      <c r="T925" s="126"/>
      <c r="U925" s="126"/>
      <c r="V925" s="126"/>
      <c r="W925" s="126"/>
      <c r="X925" s="126"/>
    </row>
    <row r="926" spans="1:24" ht="12.75" customHeight="1" x14ac:dyDescent="0.3">
      <c r="A926" s="126"/>
      <c r="B926" s="140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  <c r="S926" s="126"/>
      <c r="T926" s="126"/>
      <c r="U926" s="126"/>
      <c r="V926" s="126"/>
      <c r="W926" s="126"/>
      <c r="X926" s="126"/>
    </row>
    <row r="927" spans="1:24" ht="12.75" customHeight="1" x14ac:dyDescent="0.3">
      <c r="A927" s="126"/>
      <c r="B927" s="140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  <c r="S927" s="126"/>
      <c r="T927" s="126"/>
      <c r="U927" s="126"/>
      <c r="V927" s="126"/>
      <c r="W927" s="126"/>
      <c r="X927" s="126"/>
    </row>
    <row r="928" spans="1:24" ht="12.75" customHeight="1" x14ac:dyDescent="0.3">
      <c r="A928" s="126"/>
      <c r="B928" s="140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T928" s="126"/>
      <c r="U928" s="126"/>
      <c r="V928" s="126"/>
      <c r="W928" s="126"/>
      <c r="X928" s="126"/>
    </row>
    <row r="929" spans="1:24" ht="12.75" customHeight="1" x14ac:dyDescent="0.3">
      <c r="A929" s="126"/>
      <c r="B929" s="140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T929" s="126"/>
      <c r="U929" s="126"/>
      <c r="V929" s="126"/>
      <c r="W929" s="126"/>
      <c r="X929" s="126"/>
    </row>
    <row r="930" spans="1:24" ht="12.75" customHeight="1" x14ac:dyDescent="0.3">
      <c r="A930" s="126"/>
      <c r="B930" s="140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T930" s="126"/>
      <c r="U930" s="126"/>
      <c r="V930" s="126"/>
      <c r="W930" s="126"/>
      <c r="X930" s="126"/>
    </row>
    <row r="931" spans="1:24" ht="12.75" customHeight="1" x14ac:dyDescent="0.3">
      <c r="A931" s="126"/>
      <c r="B931" s="140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T931" s="126"/>
      <c r="U931" s="126"/>
      <c r="V931" s="126"/>
      <c r="W931" s="126"/>
      <c r="X931" s="126"/>
    </row>
    <row r="932" spans="1:24" ht="12.75" customHeight="1" x14ac:dyDescent="0.3">
      <c r="A932" s="126"/>
      <c r="B932" s="140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T932" s="126"/>
      <c r="U932" s="126"/>
      <c r="V932" s="126"/>
      <c r="W932" s="126"/>
      <c r="X932" s="126"/>
    </row>
    <row r="933" spans="1:24" ht="12.75" customHeight="1" x14ac:dyDescent="0.3">
      <c r="A933" s="126"/>
      <c r="B933" s="140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  <c r="S933" s="126"/>
      <c r="T933" s="126"/>
      <c r="U933" s="126"/>
      <c r="V933" s="126"/>
      <c r="W933" s="126"/>
      <c r="X933" s="126"/>
    </row>
    <row r="934" spans="1:24" ht="12.75" customHeight="1" x14ac:dyDescent="0.3">
      <c r="A934" s="126"/>
      <c r="B934" s="140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  <c r="S934" s="126"/>
      <c r="T934" s="126"/>
      <c r="U934" s="126"/>
      <c r="V934" s="126"/>
      <c r="W934" s="126"/>
      <c r="X934" s="126"/>
    </row>
    <row r="935" spans="1:24" ht="12.75" customHeight="1" x14ac:dyDescent="0.3">
      <c r="A935" s="126"/>
      <c r="B935" s="140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  <c r="S935" s="126"/>
      <c r="T935" s="126"/>
      <c r="U935" s="126"/>
      <c r="V935" s="126"/>
      <c r="W935" s="126"/>
      <c r="X935" s="126"/>
    </row>
    <row r="936" spans="1:24" ht="12.75" customHeight="1" x14ac:dyDescent="0.3">
      <c r="A936" s="126"/>
      <c r="B936" s="140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  <c r="S936" s="126"/>
      <c r="T936" s="126"/>
      <c r="U936" s="126"/>
      <c r="V936" s="126"/>
      <c r="W936" s="126"/>
      <c r="X936" s="126"/>
    </row>
    <row r="937" spans="1:24" ht="12.75" customHeight="1" x14ac:dyDescent="0.3">
      <c r="A937" s="126"/>
      <c r="B937" s="140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  <c r="S937" s="126"/>
      <c r="T937" s="126"/>
      <c r="U937" s="126"/>
      <c r="V937" s="126"/>
      <c r="W937" s="126"/>
      <c r="X937" s="126"/>
    </row>
    <row r="938" spans="1:24" ht="12.75" customHeight="1" x14ac:dyDescent="0.3">
      <c r="A938" s="126"/>
      <c r="B938" s="140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  <c r="S938" s="126"/>
      <c r="T938" s="126"/>
      <c r="U938" s="126"/>
      <c r="V938" s="126"/>
      <c r="W938" s="126"/>
      <c r="X938" s="126"/>
    </row>
    <row r="939" spans="1:24" ht="12.75" customHeight="1" x14ac:dyDescent="0.3">
      <c r="A939" s="126"/>
      <c r="B939" s="140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  <c r="S939" s="126"/>
      <c r="T939" s="126"/>
      <c r="U939" s="126"/>
      <c r="V939" s="126"/>
      <c r="W939" s="126"/>
      <c r="X939" s="126"/>
    </row>
    <row r="940" spans="1:24" ht="12.75" customHeight="1" x14ac:dyDescent="0.3">
      <c r="A940" s="126"/>
      <c r="B940" s="140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  <c r="S940" s="126"/>
      <c r="T940" s="126"/>
      <c r="U940" s="126"/>
      <c r="V940" s="126"/>
      <c r="W940" s="126"/>
      <c r="X940" s="126"/>
    </row>
    <row r="941" spans="1:24" ht="12.75" customHeight="1" x14ac:dyDescent="0.3">
      <c r="A941" s="126"/>
      <c r="B941" s="140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126"/>
      <c r="U941" s="126"/>
      <c r="V941" s="126"/>
      <c r="W941" s="126"/>
      <c r="X941" s="126"/>
    </row>
    <row r="942" spans="1:24" ht="12.75" customHeight="1" x14ac:dyDescent="0.3">
      <c r="A942" s="126"/>
      <c r="B942" s="140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T942" s="126"/>
      <c r="U942" s="126"/>
      <c r="V942" s="126"/>
      <c r="W942" s="126"/>
      <c r="X942" s="126"/>
    </row>
    <row r="943" spans="1:24" ht="12.75" customHeight="1" x14ac:dyDescent="0.3">
      <c r="A943" s="126"/>
      <c r="B943" s="140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T943" s="126"/>
      <c r="U943" s="126"/>
      <c r="V943" s="126"/>
      <c r="W943" s="126"/>
      <c r="X943" s="126"/>
    </row>
    <row r="944" spans="1:24" ht="12.75" customHeight="1" x14ac:dyDescent="0.3">
      <c r="A944" s="126"/>
      <c r="B944" s="140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T944" s="126"/>
      <c r="U944" s="126"/>
      <c r="V944" s="126"/>
      <c r="W944" s="126"/>
      <c r="X944" s="126"/>
    </row>
    <row r="945" spans="1:24" ht="12.75" customHeight="1" x14ac:dyDescent="0.3">
      <c r="A945" s="126"/>
      <c r="B945" s="140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  <c r="S945" s="126"/>
      <c r="T945" s="126"/>
      <c r="U945" s="126"/>
      <c r="V945" s="126"/>
      <c r="W945" s="126"/>
      <c r="X945" s="126"/>
    </row>
    <row r="946" spans="1:24" ht="12.75" customHeight="1" x14ac:dyDescent="0.3">
      <c r="A946" s="126"/>
      <c r="B946" s="140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6"/>
      <c r="N946" s="126"/>
      <c r="O946" s="126"/>
      <c r="P946" s="126"/>
      <c r="Q946" s="126"/>
      <c r="R946" s="126"/>
      <c r="S946" s="126"/>
      <c r="T946" s="126"/>
      <c r="U946" s="126"/>
      <c r="V946" s="126"/>
      <c r="W946" s="126"/>
      <c r="X946" s="126"/>
    </row>
    <row r="947" spans="1:24" ht="12.75" customHeight="1" x14ac:dyDescent="0.3">
      <c r="A947" s="126"/>
      <c r="B947" s="140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6"/>
      <c r="N947" s="126"/>
      <c r="O947" s="126"/>
      <c r="P947" s="126"/>
      <c r="Q947" s="126"/>
      <c r="R947" s="126"/>
      <c r="S947" s="126"/>
      <c r="T947" s="126"/>
      <c r="U947" s="126"/>
      <c r="V947" s="126"/>
      <c r="W947" s="126"/>
      <c r="X947" s="126"/>
    </row>
    <row r="948" spans="1:24" ht="12.75" customHeight="1" x14ac:dyDescent="0.3">
      <c r="A948" s="126"/>
      <c r="B948" s="140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6"/>
      <c r="N948" s="126"/>
      <c r="O948" s="126"/>
      <c r="P948" s="126"/>
      <c r="Q948" s="126"/>
      <c r="R948" s="126"/>
      <c r="S948" s="126"/>
      <c r="T948" s="126"/>
      <c r="U948" s="126"/>
      <c r="V948" s="126"/>
      <c r="W948" s="126"/>
      <c r="X948" s="126"/>
    </row>
    <row r="949" spans="1:24" ht="12.75" customHeight="1" x14ac:dyDescent="0.3">
      <c r="A949" s="126"/>
      <c r="B949" s="140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6"/>
      <c r="N949" s="126"/>
      <c r="O949" s="126"/>
      <c r="P949" s="126"/>
      <c r="Q949" s="126"/>
      <c r="R949" s="126"/>
      <c r="S949" s="126"/>
      <c r="T949" s="126"/>
      <c r="U949" s="126"/>
      <c r="V949" s="126"/>
      <c r="W949" s="126"/>
      <c r="X949" s="126"/>
    </row>
    <row r="950" spans="1:24" ht="12.75" customHeight="1" x14ac:dyDescent="0.3">
      <c r="A950" s="126"/>
      <c r="B950" s="140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6"/>
      <c r="N950" s="126"/>
      <c r="O950" s="126"/>
      <c r="P950" s="126"/>
      <c r="Q950" s="126"/>
      <c r="R950" s="126"/>
      <c r="S950" s="126"/>
      <c r="T950" s="126"/>
      <c r="U950" s="126"/>
      <c r="V950" s="126"/>
      <c r="W950" s="126"/>
      <c r="X950" s="126"/>
    </row>
    <row r="951" spans="1:24" ht="12.75" customHeight="1" x14ac:dyDescent="0.3">
      <c r="A951" s="126"/>
      <c r="B951" s="140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6"/>
      <c r="N951" s="126"/>
      <c r="O951" s="126"/>
      <c r="P951" s="126"/>
      <c r="Q951" s="126"/>
      <c r="R951" s="126"/>
      <c r="S951" s="126"/>
      <c r="T951" s="126"/>
      <c r="U951" s="126"/>
      <c r="V951" s="126"/>
      <c r="W951" s="126"/>
      <c r="X951" s="126"/>
    </row>
    <row r="952" spans="1:24" ht="12.75" customHeight="1" x14ac:dyDescent="0.3">
      <c r="A952" s="126"/>
      <c r="B952" s="140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6"/>
      <c r="N952" s="126"/>
      <c r="O952" s="126"/>
      <c r="P952" s="126"/>
      <c r="Q952" s="126"/>
      <c r="R952" s="126"/>
      <c r="S952" s="126"/>
      <c r="T952" s="126"/>
      <c r="U952" s="126"/>
      <c r="V952" s="126"/>
      <c r="W952" s="126"/>
      <c r="X952" s="126"/>
    </row>
    <row r="953" spans="1:24" ht="12.75" customHeight="1" x14ac:dyDescent="0.3">
      <c r="A953" s="126"/>
      <c r="B953" s="140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6"/>
      <c r="N953" s="126"/>
      <c r="O953" s="126"/>
      <c r="P953" s="126"/>
      <c r="Q953" s="126"/>
      <c r="R953" s="126"/>
      <c r="S953" s="126"/>
      <c r="T953" s="126"/>
      <c r="U953" s="126"/>
      <c r="V953" s="126"/>
      <c r="W953" s="126"/>
      <c r="X953" s="126"/>
    </row>
    <row r="954" spans="1:24" ht="12.75" customHeight="1" x14ac:dyDescent="0.3">
      <c r="A954" s="126"/>
      <c r="B954" s="140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6"/>
      <c r="N954" s="126"/>
      <c r="O954" s="126"/>
      <c r="P954" s="126"/>
      <c r="Q954" s="126"/>
      <c r="R954" s="126"/>
      <c r="S954" s="126"/>
      <c r="T954" s="126"/>
      <c r="U954" s="126"/>
      <c r="V954" s="126"/>
      <c r="W954" s="126"/>
      <c r="X954" s="126"/>
    </row>
    <row r="955" spans="1:24" ht="12.75" customHeight="1" x14ac:dyDescent="0.3">
      <c r="A955" s="126"/>
      <c r="B955" s="140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6"/>
      <c r="N955" s="126"/>
      <c r="O955" s="126"/>
      <c r="P955" s="126"/>
      <c r="Q955" s="126"/>
      <c r="R955" s="126"/>
      <c r="S955" s="126"/>
      <c r="T955" s="126"/>
      <c r="U955" s="126"/>
      <c r="V955" s="126"/>
      <c r="W955" s="126"/>
      <c r="X955" s="126"/>
    </row>
    <row r="956" spans="1:24" ht="12.75" customHeight="1" x14ac:dyDescent="0.3">
      <c r="A956" s="126"/>
      <c r="B956" s="140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6"/>
      <c r="N956" s="126"/>
      <c r="O956" s="126"/>
      <c r="P956" s="126"/>
      <c r="Q956" s="126"/>
      <c r="R956" s="126"/>
      <c r="S956" s="126"/>
      <c r="T956" s="126"/>
      <c r="U956" s="126"/>
      <c r="V956" s="126"/>
      <c r="W956" s="126"/>
      <c r="X956" s="126"/>
    </row>
    <row r="957" spans="1:24" ht="12.75" customHeight="1" x14ac:dyDescent="0.3">
      <c r="A957" s="126"/>
      <c r="B957" s="140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6"/>
      <c r="N957" s="126"/>
      <c r="O957" s="126"/>
      <c r="P957" s="126"/>
      <c r="Q957" s="126"/>
      <c r="R957" s="126"/>
      <c r="S957" s="126"/>
      <c r="T957" s="126"/>
      <c r="U957" s="126"/>
      <c r="V957" s="126"/>
      <c r="W957" s="126"/>
      <c r="X957" s="126"/>
    </row>
    <row r="958" spans="1:24" ht="12.75" customHeight="1" x14ac:dyDescent="0.3">
      <c r="A958" s="126"/>
      <c r="B958" s="140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6"/>
      <c r="N958" s="126"/>
      <c r="O958" s="126"/>
      <c r="P958" s="126"/>
      <c r="Q958" s="126"/>
      <c r="R958" s="126"/>
      <c r="S958" s="126"/>
      <c r="T958" s="126"/>
      <c r="U958" s="126"/>
      <c r="V958" s="126"/>
      <c r="W958" s="126"/>
      <c r="X958" s="126"/>
    </row>
    <row r="959" spans="1:24" ht="12.75" customHeight="1" x14ac:dyDescent="0.3">
      <c r="A959" s="126"/>
      <c r="B959" s="140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6"/>
      <c r="N959" s="126"/>
      <c r="O959" s="126"/>
      <c r="P959" s="126"/>
      <c r="Q959" s="126"/>
      <c r="R959" s="126"/>
      <c r="S959" s="126"/>
      <c r="T959" s="126"/>
      <c r="U959" s="126"/>
      <c r="V959" s="126"/>
      <c r="W959" s="126"/>
      <c r="X959" s="126"/>
    </row>
    <row r="960" spans="1:24" ht="12.75" customHeight="1" x14ac:dyDescent="0.3">
      <c r="A960" s="126"/>
      <c r="B960" s="140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6"/>
      <c r="N960" s="126"/>
      <c r="O960" s="126"/>
      <c r="P960" s="126"/>
      <c r="Q960" s="126"/>
      <c r="R960" s="126"/>
      <c r="S960" s="126"/>
      <c r="T960" s="126"/>
      <c r="U960" s="126"/>
      <c r="V960" s="126"/>
      <c r="W960" s="126"/>
      <c r="X960" s="126"/>
    </row>
    <row r="961" spans="1:24" ht="12.75" customHeight="1" x14ac:dyDescent="0.3">
      <c r="A961" s="126"/>
      <c r="B961" s="140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T961" s="126"/>
      <c r="U961" s="126"/>
      <c r="V961" s="126"/>
      <c r="W961" s="126"/>
      <c r="X961" s="126"/>
    </row>
    <row r="962" spans="1:24" ht="12.75" customHeight="1" x14ac:dyDescent="0.3">
      <c r="A962" s="126"/>
      <c r="B962" s="140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6"/>
      <c r="N962" s="126"/>
      <c r="O962" s="126"/>
      <c r="P962" s="126"/>
      <c r="Q962" s="126"/>
      <c r="R962" s="126"/>
      <c r="S962" s="126"/>
      <c r="T962" s="126"/>
      <c r="U962" s="126"/>
      <c r="V962" s="126"/>
      <c r="W962" s="126"/>
      <c r="X962" s="126"/>
    </row>
    <row r="963" spans="1:24" ht="12.75" customHeight="1" x14ac:dyDescent="0.3">
      <c r="A963" s="126"/>
      <c r="B963" s="140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6"/>
      <c r="N963" s="126"/>
      <c r="O963" s="126"/>
      <c r="P963" s="126"/>
      <c r="Q963" s="126"/>
      <c r="R963" s="126"/>
      <c r="S963" s="126"/>
      <c r="T963" s="126"/>
      <c r="U963" s="126"/>
      <c r="V963" s="126"/>
      <c r="W963" s="126"/>
      <c r="X963" s="126"/>
    </row>
    <row r="964" spans="1:24" ht="12.75" customHeight="1" x14ac:dyDescent="0.3">
      <c r="A964" s="126"/>
      <c r="B964" s="140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  <c r="S964" s="126"/>
      <c r="T964" s="126"/>
      <c r="U964" s="126"/>
      <c r="V964" s="126"/>
      <c r="W964" s="126"/>
      <c r="X964" s="126"/>
    </row>
    <row r="965" spans="1:24" ht="12.75" customHeight="1" x14ac:dyDescent="0.3">
      <c r="A965" s="126"/>
      <c r="B965" s="140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6"/>
      <c r="N965" s="126"/>
      <c r="O965" s="126"/>
      <c r="P965" s="126"/>
      <c r="Q965" s="126"/>
      <c r="R965" s="126"/>
      <c r="S965" s="126"/>
      <c r="T965" s="126"/>
      <c r="U965" s="126"/>
      <c r="V965" s="126"/>
      <c r="W965" s="126"/>
      <c r="X965" s="126"/>
    </row>
    <row r="966" spans="1:24" ht="12.75" customHeight="1" x14ac:dyDescent="0.3">
      <c r="A966" s="126"/>
      <c r="B966" s="140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6"/>
      <c r="N966" s="126"/>
      <c r="O966" s="126"/>
      <c r="P966" s="126"/>
      <c r="Q966" s="126"/>
      <c r="R966" s="126"/>
      <c r="S966" s="126"/>
      <c r="T966" s="126"/>
      <c r="U966" s="126"/>
      <c r="V966" s="126"/>
      <c r="W966" s="126"/>
      <c r="X966" s="126"/>
    </row>
    <row r="967" spans="1:24" ht="12.75" customHeight="1" x14ac:dyDescent="0.3">
      <c r="A967" s="126"/>
      <c r="B967" s="140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6"/>
      <c r="N967" s="126"/>
      <c r="O967" s="126"/>
      <c r="P967" s="126"/>
      <c r="Q967" s="126"/>
      <c r="R967" s="126"/>
      <c r="S967" s="126"/>
      <c r="T967" s="126"/>
      <c r="U967" s="126"/>
      <c r="V967" s="126"/>
      <c r="W967" s="126"/>
      <c r="X967" s="126"/>
    </row>
    <row r="968" spans="1:24" ht="12.75" customHeight="1" x14ac:dyDescent="0.3">
      <c r="A968" s="126"/>
      <c r="B968" s="140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6"/>
      <c r="N968" s="126"/>
      <c r="O968" s="126"/>
      <c r="P968" s="126"/>
      <c r="Q968" s="126"/>
      <c r="R968" s="126"/>
      <c r="S968" s="126"/>
      <c r="T968" s="126"/>
      <c r="U968" s="126"/>
      <c r="V968" s="126"/>
      <c r="W968" s="126"/>
      <c r="X968" s="126"/>
    </row>
    <row r="969" spans="1:24" ht="12.75" customHeight="1" x14ac:dyDescent="0.3">
      <c r="A969" s="126"/>
      <c r="B969" s="140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6"/>
      <c r="N969" s="126"/>
      <c r="O969" s="126"/>
      <c r="P969" s="126"/>
      <c r="Q969" s="126"/>
      <c r="R969" s="126"/>
      <c r="S969" s="126"/>
      <c r="T969" s="126"/>
      <c r="U969" s="126"/>
      <c r="V969" s="126"/>
      <c r="W969" s="126"/>
      <c r="X969" s="126"/>
    </row>
    <row r="970" spans="1:24" ht="12.75" customHeight="1" x14ac:dyDescent="0.3">
      <c r="A970" s="126"/>
      <c r="B970" s="140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6"/>
      <c r="N970" s="126"/>
      <c r="O970" s="126"/>
      <c r="P970" s="126"/>
      <c r="Q970" s="126"/>
      <c r="R970" s="126"/>
      <c r="S970" s="126"/>
      <c r="T970" s="126"/>
      <c r="U970" s="126"/>
      <c r="V970" s="126"/>
      <c r="W970" s="126"/>
      <c r="X970" s="126"/>
    </row>
    <row r="971" spans="1:24" ht="12.75" customHeight="1" x14ac:dyDescent="0.3">
      <c r="A971" s="126"/>
      <c r="B971" s="140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6"/>
      <c r="N971" s="126"/>
      <c r="O971" s="126"/>
      <c r="P971" s="126"/>
      <c r="Q971" s="126"/>
      <c r="R971" s="126"/>
      <c r="S971" s="126"/>
      <c r="T971" s="126"/>
      <c r="U971" s="126"/>
      <c r="V971" s="126"/>
      <c r="W971" s="126"/>
      <c r="X971" s="126"/>
    </row>
    <row r="972" spans="1:24" ht="12.75" customHeight="1" x14ac:dyDescent="0.3">
      <c r="A972" s="126"/>
      <c r="B972" s="140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6"/>
      <c r="N972" s="126"/>
      <c r="O972" s="126"/>
      <c r="P972" s="126"/>
      <c r="Q972" s="126"/>
      <c r="R972" s="126"/>
      <c r="S972" s="126"/>
      <c r="T972" s="126"/>
      <c r="U972" s="126"/>
      <c r="V972" s="126"/>
      <c r="W972" s="126"/>
      <c r="X972" s="126"/>
    </row>
    <row r="973" spans="1:24" ht="12.75" customHeight="1" x14ac:dyDescent="0.3">
      <c r="A973" s="126"/>
      <c r="B973" s="140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6"/>
      <c r="N973" s="126"/>
      <c r="O973" s="126"/>
      <c r="P973" s="126"/>
      <c r="Q973" s="126"/>
      <c r="R973" s="126"/>
      <c r="S973" s="126"/>
      <c r="T973" s="126"/>
      <c r="U973" s="126"/>
      <c r="V973" s="126"/>
      <c r="W973" s="126"/>
      <c r="X973" s="126"/>
    </row>
    <row r="974" spans="1:24" ht="12.75" customHeight="1" x14ac:dyDescent="0.3">
      <c r="A974" s="126"/>
      <c r="B974" s="140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6"/>
      <c r="N974" s="126"/>
      <c r="O974" s="126"/>
      <c r="P974" s="126"/>
      <c r="Q974" s="126"/>
      <c r="R974" s="126"/>
      <c r="S974" s="126"/>
      <c r="T974" s="126"/>
      <c r="U974" s="126"/>
      <c r="V974" s="126"/>
      <c r="W974" s="126"/>
      <c r="X974" s="126"/>
    </row>
    <row r="975" spans="1:24" ht="12.75" customHeight="1" x14ac:dyDescent="0.3">
      <c r="A975" s="126"/>
      <c r="B975" s="140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6"/>
      <c r="N975" s="126"/>
      <c r="O975" s="126"/>
      <c r="P975" s="126"/>
      <c r="Q975" s="126"/>
      <c r="R975" s="126"/>
      <c r="S975" s="126"/>
      <c r="T975" s="126"/>
      <c r="U975" s="126"/>
      <c r="V975" s="126"/>
      <c r="W975" s="126"/>
      <c r="X975" s="126"/>
    </row>
    <row r="976" spans="1:24" ht="12.75" customHeight="1" x14ac:dyDescent="0.3">
      <c r="A976" s="126"/>
      <c r="B976" s="140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6"/>
      <c r="N976" s="126"/>
      <c r="O976" s="126"/>
      <c r="P976" s="126"/>
      <c r="Q976" s="126"/>
      <c r="R976" s="126"/>
      <c r="S976" s="126"/>
      <c r="T976" s="126"/>
      <c r="U976" s="126"/>
      <c r="V976" s="126"/>
      <c r="W976" s="126"/>
      <c r="X976" s="126"/>
    </row>
    <row r="977" spans="1:24" ht="12.75" customHeight="1" x14ac:dyDescent="0.3">
      <c r="A977" s="126"/>
      <c r="B977" s="140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  <c r="S977" s="126"/>
      <c r="T977" s="126"/>
      <c r="U977" s="126"/>
      <c r="V977" s="126"/>
      <c r="W977" s="126"/>
      <c r="X977" s="126"/>
    </row>
    <row r="978" spans="1:24" ht="12.75" customHeight="1" x14ac:dyDescent="0.3">
      <c r="A978" s="126"/>
      <c r="B978" s="140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6"/>
      <c r="N978" s="126"/>
      <c r="O978" s="126"/>
      <c r="P978" s="126"/>
      <c r="Q978" s="126"/>
      <c r="R978" s="126"/>
      <c r="S978" s="126"/>
      <c r="T978" s="126"/>
      <c r="U978" s="126"/>
      <c r="V978" s="126"/>
      <c r="W978" s="126"/>
      <c r="X978" s="126"/>
    </row>
    <row r="979" spans="1:24" ht="12.75" customHeight="1" x14ac:dyDescent="0.3">
      <c r="A979" s="126"/>
      <c r="B979" s="140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6"/>
      <c r="N979" s="126"/>
      <c r="O979" s="126"/>
      <c r="P979" s="126"/>
      <c r="Q979" s="126"/>
      <c r="R979" s="126"/>
      <c r="S979" s="126"/>
      <c r="T979" s="126"/>
      <c r="U979" s="126"/>
      <c r="V979" s="126"/>
      <c r="W979" s="126"/>
      <c r="X979" s="126"/>
    </row>
    <row r="980" spans="1:24" ht="12.75" customHeight="1" x14ac:dyDescent="0.3">
      <c r="A980" s="126"/>
      <c r="B980" s="140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6"/>
      <c r="N980" s="126"/>
      <c r="O980" s="126"/>
      <c r="P980" s="126"/>
      <c r="Q980" s="126"/>
      <c r="R980" s="126"/>
      <c r="S980" s="126"/>
      <c r="T980" s="126"/>
      <c r="U980" s="126"/>
      <c r="V980" s="126"/>
      <c r="W980" s="126"/>
      <c r="X980" s="126"/>
    </row>
    <row r="981" spans="1:24" ht="12.75" customHeight="1" x14ac:dyDescent="0.3">
      <c r="A981" s="126"/>
      <c r="B981" s="140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6"/>
      <c r="N981" s="126"/>
      <c r="O981" s="126"/>
      <c r="P981" s="126"/>
      <c r="Q981" s="126"/>
      <c r="R981" s="126"/>
      <c r="S981" s="126"/>
      <c r="T981" s="126"/>
      <c r="U981" s="126"/>
      <c r="V981" s="126"/>
      <c r="W981" s="126"/>
      <c r="X981" s="126"/>
    </row>
    <row r="982" spans="1:24" ht="12.75" customHeight="1" x14ac:dyDescent="0.3">
      <c r="A982" s="126"/>
      <c r="B982" s="140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6"/>
      <c r="N982" s="126"/>
      <c r="O982" s="126"/>
      <c r="P982" s="126"/>
      <c r="Q982" s="126"/>
      <c r="R982" s="126"/>
      <c r="S982" s="126"/>
      <c r="T982" s="126"/>
      <c r="U982" s="126"/>
      <c r="V982" s="126"/>
      <c r="W982" s="126"/>
      <c r="X982" s="126"/>
    </row>
    <row r="983" spans="1:24" ht="12.75" customHeight="1" x14ac:dyDescent="0.3">
      <c r="A983" s="126"/>
      <c r="B983" s="140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6"/>
      <c r="N983" s="126"/>
      <c r="O983" s="126"/>
      <c r="P983" s="126"/>
      <c r="Q983" s="126"/>
      <c r="R983" s="126"/>
      <c r="S983" s="126"/>
      <c r="T983" s="126"/>
      <c r="U983" s="126"/>
      <c r="V983" s="126"/>
      <c r="W983" s="126"/>
      <c r="X983" s="126"/>
    </row>
    <row r="984" spans="1:24" ht="12.75" customHeight="1" x14ac:dyDescent="0.3">
      <c r="A984" s="126"/>
      <c r="B984" s="140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6"/>
      <c r="N984" s="126"/>
      <c r="O984" s="126"/>
      <c r="P984" s="126"/>
      <c r="Q984" s="126"/>
      <c r="R984" s="126"/>
      <c r="S984" s="126"/>
      <c r="T984" s="126"/>
      <c r="U984" s="126"/>
      <c r="V984" s="126"/>
      <c r="W984" s="126"/>
      <c r="X984" s="126"/>
    </row>
    <row r="985" spans="1:24" ht="12.75" customHeight="1" x14ac:dyDescent="0.3">
      <c r="A985" s="126"/>
      <c r="B985" s="140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6"/>
      <c r="N985" s="126"/>
      <c r="O985" s="126"/>
      <c r="P985" s="126"/>
      <c r="Q985" s="126"/>
      <c r="R985" s="126"/>
      <c r="S985" s="126"/>
      <c r="T985" s="126"/>
      <c r="U985" s="126"/>
      <c r="V985" s="126"/>
      <c r="W985" s="126"/>
      <c r="X985" s="126"/>
    </row>
    <row r="986" spans="1:24" ht="12.75" customHeight="1" x14ac:dyDescent="0.3">
      <c r="A986" s="126"/>
      <c r="B986" s="140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6"/>
      <c r="N986" s="126"/>
      <c r="O986" s="126"/>
      <c r="P986" s="126"/>
      <c r="Q986" s="126"/>
      <c r="R986" s="126"/>
      <c r="S986" s="126"/>
      <c r="T986" s="126"/>
      <c r="U986" s="126"/>
      <c r="V986" s="126"/>
      <c r="W986" s="126"/>
      <c r="X986" s="126"/>
    </row>
    <row r="987" spans="1:24" ht="12.75" customHeight="1" x14ac:dyDescent="0.3">
      <c r="A987" s="126"/>
      <c r="B987" s="140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6"/>
      <c r="N987" s="126"/>
      <c r="O987" s="126"/>
      <c r="P987" s="126"/>
      <c r="Q987" s="126"/>
      <c r="R987" s="126"/>
      <c r="S987" s="126"/>
      <c r="T987" s="126"/>
      <c r="U987" s="126"/>
      <c r="V987" s="126"/>
      <c r="W987" s="126"/>
      <c r="X987" s="126"/>
    </row>
    <row r="988" spans="1:24" ht="12.75" customHeight="1" x14ac:dyDescent="0.3">
      <c r="A988" s="126"/>
      <c r="B988" s="140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6"/>
      <c r="N988" s="126"/>
      <c r="O988" s="126"/>
      <c r="P988" s="126"/>
      <c r="Q988" s="126"/>
      <c r="R988" s="126"/>
      <c r="S988" s="126"/>
      <c r="T988" s="126"/>
      <c r="U988" s="126"/>
      <c r="V988" s="126"/>
      <c r="W988" s="126"/>
      <c r="X988" s="126"/>
    </row>
    <row r="989" spans="1:24" ht="12.75" customHeight="1" x14ac:dyDescent="0.3">
      <c r="A989" s="126"/>
      <c r="B989" s="140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6"/>
      <c r="N989" s="126"/>
      <c r="O989" s="126"/>
      <c r="P989" s="126"/>
      <c r="Q989" s="126"/>
      <c r="R989" s="126"/>
      <c r="S989" s="126"/>
      <c r="T989" s="126"/>
      <c r="U989" s="126"/>
      <c r="V989" s="126"/>
      <c r="W989" s="126"/>
      <c r="X989" s="126"/>
    </row>
    <row r="990" spans="1:24" ht="12.75" customHeight="1" x14ac:dyDescent="0.3">
      <c r="A990" s="126"/>
      <c r="B990" s="140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6"/>
      <c r="N990" s="126"/>
      <c r="O990" s="126"/>
      <c r="P990" s="126"/>
      <c r="Q990" s="126"/>
      <c r="R990" s="126"/>
      <c r="S990" s="126"/>
      <c r="T990" s="126"/>
      <c r="U990" s="126"/>
      <c r="V990" s="126"/>
      <c r="W990" s="126"/>
      <c r="X990" s="126"/>
    </row>
  </sheetData>
  <sheetProtection algorithmName="SHA-512" hashValue="7FVlLnr0yLarJz8N1B2cIDCWdbXXoCVsfoWP0szP9MPDVpTtmQ8eG2NihmrKTJiGPQ2ADX2iox41IjxoJInOpA==" saltValue="+xlkWCaQIRJ+j0IKZyAA6A==" spinCount="100000" sheet="1" objects="1" scenarios="1"/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Z1000"/>
  <sheetViews>
    <sheetView workbookViewId="0">
      <selection activeCell="E3" sqref="E3"/>
    </sheetView>
  </sheetViews>
  <sheetFormatPr defaultColWidth="14.44140625" defaultRowHeight="15" customHeight="1" x14ac:dyDescent="0.3"/>
  <cols>
    <col min="1" max="1" width="69" customWidth="1"/>
    <col min="2" max="2" width="8.88671875" customWidth="1"/>
    <col min="3" max="3" width="4.6640625" customWidth="1"/>
    <col min="4" max="4" width="46.109375" customWidth="1"/>
    <col min="5" max="5" width="11.109375" bestFit="1" customWidth="1"/>
    <col min="6" max="6" width="29.109375" customWidth="1"/>
    <col min="7" max="26" width="9.109375" customWidth="1"/>
  </cols>
  <sheetData>
    <row r="1" spans="1:26" ht="114.75" customHeight="1" x14ac:dyDescent="0.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6" t="s">
        <v>50</v>
      </c>
      <c r="B2" s="27"/>
      <c r="C2" s="7"/>
      <c r="D2" s="2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 x14ac:dyDescent="0.3">
      <c r="A3" s="28" t="s">
        <v>51</v>
      </c>
      <c r="B3" s="125">
        <f>'Dépenses Personnelles'!C5</f>
        <v>3000</v>
      </c>
      <c r="C3" s="7"/>
      <c r="D3" s="28" t="s">
        <v>52</v>
      </c>
      <c r="E3" s="158">
        <v>50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75" customHeight="1" x14ac:dyDescent="0.3">
      <c r="A4" s="6" t="s">
        <v>53</v>
      </c>
      <c r="B4" s="29">
        <f>B3*12</f>
        <v>36000</v>
      </c>
      <c r="C4" s="7"/>
      <c r="D4" s="6" t="s">
        <v>198</v>
      </c>
      <c r="E4" s="151">
        <v>65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75" customHeight="1" x14ac:dyDescent="0.3">
      <c r="A5" s="6" t="s">
        <v>54</v>
      </c>
      <c r="B5" s="157">
        <f>15.77%+4%</f>
        <v>0.19770000000000001</v>
      </c>
      <c r="C5" s="7" t="s">
        <v>55</v>
      </c>
      <c r="D5" s="6" t="s">
        <v>56</v>
      </c>
      <c r="E5" s="30">
        <f>E4-E3</f>
        <v>15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customHeight="1" x14ac:dyDescent="0.3">
      <c r="A6" s="6" t="s">
        <v>57</v>
      </c>
      <c r="B6" s="31">
        <f>IF((B5-B12)&lt;0,0,(B5-B12))</f>
        <v>0</v>
      </c>
      <c r="C6" s="7"/>
      <c r="D6" s="6" t="s">
        <v>58</v>
      </c>
      <c r="E6" s="32">
        <v>9.8000000000000004E-2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75" customHeight="1" x14ac:dyDescent="0.3">
      <c r="A7" s="6" t="s">
        <v>59</v>
      </c>
      <c r="B7" s="29">
        <f>B8-B4</f>
        <v>8870.9958868253743</v>
      </c>
      <c r="C7" s="7"/>
      <c r="D7" s="33" t="s">
        <v>60</v>
      </c>
      <c r="E7" s="34">
        <v>3.5000000000000003E-2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 customHeight="1" x14ac:dyDescent="0.3">
      <c r="A8" s="6" t="s">
        <v>61</v>
      </c>
      <c r="B8" s="29">
        <f>B4/(1-B5)</f>
        <v>44870.995886825374</v>
      </c>
      <c r="C8" s="7" t="s">
        <v>62</v>
      </c>
      <c r="D8" s="6" t="s">
        <v>63</v>
      </c>
      <c r="E8" s="29">
        <f>B10</f>
        <v>60000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3">
      <c r="A9" s="6" t="s">
        <v>64</v>
      </c>
      <c r="B9" s="35">
        <f>B10/B14</f>
        <v>0.45484454111103195</v>
      </c>
      <c r="C9" s="7"/>
      <c r="D9" s="6" t="s">
        <v>65</v>
      </c>
      <c r="E9" s="148">
        <v>75000</v>
      </c>
      <c r="F9" s="7" t="s">
        <v>66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3">
      <c r="A10" s="6" t="s">
        <v>67</v>
      </c>
      <c r="B10" s="29">
        <f>'Plan daffaires - Objectif'!B22</f>
        <v>60000</v>
      </c>
      <c r="C10" s="7"/>
      <c r="D10" s="6" t="s">
        <v>68</v>
      </c>
      <c r="E10" s="148">
        <v>300000</v>
      </c>
      <c r="F10" s="7" t="s">
        <v>69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75" customHeight="1" x14ac:dyDescent="0.3">
      <c r="A11" s="6" t="s">
        <v>70</v>
      </c>
      <c r="B11" s="29">
        <f>SUM(B8,B10)</f>
        <v>104870.99588682537</v>
      </c>
      <c r="C11" s="7"/>
      <c r="D11" s="6" t="s">
        <v>199</v>
      </c>
      <c r="E11" s="36">
        <f>FV(E6,E5,-E8,0,1)+(E10*POWER(1+E7,E5))+(E9*POWER(1+E6,E5))</f>
        <v>2867732.2762806052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75" customHeight="1" x14ac:dyDescent="0.3">
      <c r="A12" s="6" t="s">
        <v>71</v>
      </c>
      <c r="B12" s="35">
        <f>'Plan daffaires - Objectif'!C44</f>
        <v>0.20499999999999999</v>
      </c>
      <c r="C12" s="7"/>
      <c r="D12" s="6" t="s">
        <v>72</v>
      </c>
      <c r="E12" s="159">
        <v>0.04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75" customHeight="1" x14ac:dyDescent="0.3">
      <c r="A13" s="6" t="s">
        <v>73</v>
      </c>
      <c r="B13" s="29">
        <f>B14-B11</f>
        <v>27042.206486539857</v>
      </c>
      <c r="C13" s="7"/>
      <c r="D13" s="6" t="s">
        <v>74</v>
      </c>
      <c r="E13" s="36">
        <f>E11*E12</f>
        <v>114709.29105122421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3">
      <c r="A14" s="6" t="s">
        <v>75</v>
      </c>
      <c r="B14" s="29">
        <f>B11/(1-B12)</f>
        <v>131913.20237336523</v>
      </c>
      <c r="C14" s="27"/>
      <c r="D14" s="6" t="s">
        <v>73</v>
      </c>
      <c r="E14" s="31">
        <f>B12</f>
        <v>0.20499999999999999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3">
      <c r="A15" s="6" t="s">
        <v>76</v>
      </c>
      <c r="B15" s="31">
        <f>'Plan daffaires - Objectif'!C42</f>
        <v>0.35</v>
      </c>
      <c r="C15" s="27"/>
      <c r="D15" s="6" t="s">
        <v>77</v>
      </c>
      <c r="E15" s="29">
        <f>E13*(1-E14)</f>
        <v>91193.88638572325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">
      <c r="A16" s="6" t="s">
        <v>40</v>
      </c>
      <c r="B16" s="29">
        <f>B17-B14</f>
        <v>71030.185893350514</v>
      </c>
      <c r="C16" s="7"/>
      <c r="D16" s="6" t="s">
        <v>73</v>
      </c>
      <c r="E16" s="31">
        <f>B6</f>
        <v>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">
      <c r="A17" s="6" t="s">
        <v>78</v>
      </c>
      <c r="B17" s="29">
        <f>B14/(1-B15)</f>
        <v>202943.38826671574</v>
      </c>
      <c r="C17" s="7"/>
      <c r="D17" s="6" t="s">
        <v>77</v>
      </c>
      <c r="E17" s="29">
        <f>E15*(1-E16)</f>
        <v>91193.88638572325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3">
      <c r="A18" s="6" t="s">
        <v>9</v>
      </c>
      <c r="B18" s="29">
        <f>'Ratios de productivité'!G7</f>
        <v>15000</v>
      </c>
      <c r="C18" s="7"/>
      <c r="D18" s="37" t="s">
        <v>79</v>
      </c>
      <c r="E18" s="38">
        <f>E17*POWER(1-0.0221,E5)</f>
        <v>65220.24354949675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3">
      <c r="A19" s="6" t="s">
        <v>80</v>
      </c>
      <c r="B19" s="9">
        <f>B17/B18</f>
        <v>13.529559217781049</v>
      </c>
      <c r="C19" s="27"/>
      <c r="D19" s="39" t="s">
        <v>81</v>
      </c>
      <c r="E19" s="40">
        <f>E18/12</f>
        <v>5435.0202957913962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75" customHeight="1" x14ac:dyDescent="0.3">
      <c r="A20" s="6" t="s">
        <v>82</v>
      </c>
      <c r="B20" s="29">
        <f>'Ratios de productivité'!G3</f>
        <v>200.9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.75" customHeight="1" x14ac:dyDescent="0.3">
      <c r="A21" s="6" t="s">
        <v>83</v>
      </c>
      <c r="B21" s="29">
        <f>B20*B19</f>
        <v>2718.0884468522127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75" customHeight="1" x14ac:dyDescent="0.3">
      <c r="A22" s="6" t="s">
        <v>84</v>
      </c>
      <c r="B22" s="29">
        <f>'Plan daffaires - Objectif'!B17</f>
        <v>5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 x14ac:dyDescent="0.3">
      <c r="A23" s="6" t="s">
        <v>85</v>
      </c>
      <c r="B23" s="29">
        <f>52-B22</f>
        <v>47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3">
      <c r="A24" s="6" t="s">
        <v>86</v>
      </c>
      <c r="B24" s="29">
        <f>B23*0.9</f>
        <v>42.300000000000004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3">
      <c r="A25" s="6" t="s">
        <v>87</v>
      </c>
      <c r="B25" s="29">
        <f>'Plan daffaires - Objectif'!B19</f>
        <v>5</v>
      </c>
      <c r="C25" s="7"/>
      <c r="D25" s="41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2.75" customHeight="1" x14ac:dyDescent="0.3">
      <c r="A26" s="6" t="s">
        <v>88</v>
      </c>
      <c r="B26" s="29">
        <f>B21/B24</f>
        <v>64.257410091068849</v>
      </c>
      <c r="C26" s="41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customHeight="1" x14ac:dyDescent="0.3">
      <c r="A27" s="42" t="s">
        <v>20</v>
      </c>
      <c r="B27" s="43">
        <f>B26/B25</f>
        <v>12.851482018213769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customHeight="1" x14ac:dyDescent="0.3">
      <c r="A28" s="44" t="s">
        <v>89</v>
      </c>
      <c r="B28" s="45">
        <f>(B13+B10+B7)/B17+0.1</f>
        <v>0.57261062896669757</v>
      </c>
      <c r="C28" s="7" t="s">
        <v>197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customHeight="1" x14ac:dyDescent="0.3">
      <c r="A29" s="7"/>
      <c r="B29" s="2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 x14ac:dyDescent="0.3">
      <c r="A30" s="46" t="s">
        <v>90</v>
      </c>
      <c r="B30" s="27" t="s">
        <v>55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 x14ac:dyDescent="0.3">
      <c r="A31" s="7" t="s">
        <v>91</v>
      </c>
      <c r="B31" s="27" t="s">
        <v>62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 x14ac:dyDescent="0.3">
      <c r="A32" s="7"/>
      <c r="B32" s="2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 x14ac:dyDescent="0.3">
      <c r="A33" s="7"/>
      <c r="B33" s="2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 x14ac:dyDescent="0.3">
      <c r="A34" s="7"/>
      <c r="B34" s="2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 x14ac:dyDescent="0.3">
      <c r="A35" s="7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 x14ac:dyDescent="0.3">
      <c r="A36" s="7"/>
      <c r="B36" s="2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 x14ac:dyDescent="0.3">
      <c r="A37" s="7"/>
      <c r="B37" s="2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 x14ac:dyDescent="0.3">
      <c r="A38" s="7"/>
      <c r="B38" s="2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 x14ac:dyDescent="0.3">
      <c r="A39" s="7"/>
      <c r="B39" s="2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 x14ac:dyDescent="0.3">
      <c r="A40" s="7"/>
      <c r="B40" s="2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 x14ac:dyDescent="0.3">
      <c r="A41" s="7"/>
      <c r="B41" s="2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 x14ac:dyDescent="0.3">
      <c r="A42" s="7"/>
      <c r="B42" s="2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 x14ac:dyDescent="0.3">
      <c r="A43" s="7"/>
      <c r="B43" s="2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 x14ac:dyDescent="0.3">
      <c r="A44" s="7"/>
      <c r="B44" s="2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 x14ac:dyDescent="0.3">
      <c r="A45" s="7"/>
      <c r="B45" s="2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 x14ac:dyDescent="0.3">
      <c r="A46" s="7"/>
      <c r="B46" s="2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 x14ac:dyDescent="0.3">
      <c r="A47" s="7"/>
      <c r="B47" s="2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 x14ac:dyDescent="0.3">
      <c r="A48" s="7"/>
      <c r="B48" s="2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 x14ac:dyDescent="0.3">
      <c r="A49" s="7"/>
      <c r="B49" s="2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 x14ac:dyDescent="0.3">
      <c r="A50" s="7"/>
      <c r="B50" s="2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 x14ac:dyDescent="0.3">
      <c r="A51" s="7"/>
      <c r="B51" s="2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 x14ac:dyDescent="0.3">
      <c r="A52" s="7"/>
      <c r="B52" s="2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 x14ac:dyDescent="0.3">
      <c r="A53" s="7"/>
      <c r="B53" s="2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 x14ac:dyDescent="0.3">
      <c r="A54" s="7"/>
      <c r="B54" s="2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 x14ac:dyDescent="0.3">
      <c r="A55" s="7"/>
      <c r="B55" s="2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 x14ac:dyDescent="0.3">
      <c r="A56" s="7"/>
      <c r="B56" s="2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 x14ac:dyDescent="0.3">
      <c r="A57" s="7"/>
      <c r="B57" s="2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 x14ac:dyDescent="0.3">
      <c r="A58" s="7"/>
      <c r="B58" s="2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 x14ac:dyDescent="0.3">
      <c r="A59" s="7"/>
      <c r="B59" s="2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 x14ac:dyDescent="0.3">
      <c r="A60" s="7"/>
      <c r="B60" s="2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 x14ac:dyDescent="0.3">
      <c r="A61" s="7"/>
      <c r="B61" s="2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 x14ac:dyDescent="0.3">
      <c r="A62" s="7"/>
      <c r="B62" s="2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 x14ac:dyDescent="0.3">
      <c r="A63" s="7"/>
      <c r="B63" s="2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 x14ac:dyDescent="0.3">
      <c r="A64" s="7"/>
      <c r="B64" s="2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 x14ac:dyDescent="0.3">
      <c r="A65" s="7"/>
      <c r="B65" s="2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 x14ac:dyDescent="0.3">
      <c r="A66" s="7"/>
      <c r="B66" s="2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 x14ac:dyDescent="0.3">
      <c r="A67" s="7"/>
      <c r="B67" s="2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 x14ac:dyDescent="0.3">
      <c r="A68" s="7"/>
      <c r="B68" s="2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 x14ac:dyDescent="0.3">
      <c r="A69" s="7"/>
      <c r="B69" s="2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 x14ac:dyDescent="0.3">
      <c r="A70" s="7"/>
      <c r="B70" s="2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 x14ac:dyDescent="0.3">
      <c r="A71" s="7"/>
      <c r="B71" s="2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 x14ac:dyDescent="0.3">
      <c r="A72" s="7"/>
      <c r="B72" s="2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 x14ac:dyDescent="0.3">
      <c r="A73" s="7"/>
      <c r="B73" s="2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 x14ac:dyDescent="0.3">
      <c r="A74" s="7"/>
      <c r="B74" s="2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 x14ac:dyDescent="0.3">
      <c r="A75" s="7"/>
      <c r="B75" s="2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 x14ac:dyDescent="0.3">
      <c r="A76" s="7"/>
      <c r="B76" s="2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 x14ac:dyDescent="0.3">
      <c r="A77" s="7"/>
      <c r="B77" s="2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 x14ac:dyDescent="0.3">
      <c r="A78" s="7"/>
      <c r="B78" s="2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 x14ac:dyDescent="0.3">
      <c r="A79" s="7"/>
      <c r="B79" s="2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 x14ac:dyDescent="0.3">
      <c r="A80" s="7"/>
      <c r="B80" s="2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 x14ac:dyDescent="0.3">
      <c r="A81" s="7"/>
      <c r="B81" s="2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 x14ac:dyDescent="0.3">
      <c r="A82" s="7"/>
      <c r="B82" s="2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 x14ac:dyDescent="0.3">
      <c r="A83" s="7"/>
      <c r="B83" s="2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 x14ac:dyDescent="0.3">
      <c r="A84" s="7"/>
      <c r="B84" s="2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 x14ac:dyDescent="0.3">
      <c r="A85" s="7"/>
      <c r="B85" s="2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 x14ac:dyDescent="0.3">
      <c r="A86" s="7"/>
      <c r="B86" s="2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 x14ac:dyDescent="0.3">
      <c r="A87" s="7"/>
      <c r="B87" s="2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 x14ac:dyDescent="0.3">
      <c r="A88" s="7"/>
      <c r="B88" s="2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 x14ac:dyDescent="0.3">
      <c r="A89" s="7"/>
      <c r="B89" s="2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 x14ac:dyDescent="0.3">
      <c r="A90" s="7"/>
      <c r="B90" s="2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 x14ac:dyDescent="0.3">
      <c r="A91" s="7"/>
      <c r="B91" s="2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 x14ac:dyDescent="0.3">
      <c r="A92" s="7"/>
      <c r="B92" s="2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 x14ac:dyDescent="0.3">
      <c r="A93" s="7"/>
      <c r="B93" s="2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 x14ac:dyDescent="0.3">
      <c r="A94" s="7"/>
      <c r="B94" s="2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 x14ac:dyDescent="0.3">
      <c r="A95" s="7"/>
      <c r="B95" s="2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 x14ac:dyDescent="0.3">
      <c r="A96" s="7"/>
      <c r="B96" s="2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 x14ac:dyDescent="0.3">
      <c r="A97" s="7"/>
      <c r="B97" s="2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 x14ac:dyDescent="0.3">
      <c r="A98" s="7"/>
      <c r="B98" s="2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 x14ac:dyDescent="0.3">
      <c r="A99" s="7"/>
      <c r="B99" s="2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 x14ac:dyDescent="0.3">
      <c r="A100" s="7"/>
      <c r="B100" s="2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 x14ac:dyDescent="0.3">
      <c r="A101" s="7"/>
      <c r="B101" s="2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 x14ac:dyDescent="0.3">
      <c r="A102" s="7"/>
      <c r="B102" s="2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 x14ac:dyDescent="0.3">
      <c r="A103" s="7"/>
      <c r="B103" s="2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 x14ac:dyDescent="0.3">
      <c r="A104" s="7"/>
      <c r="B104" s="2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 x14ac:dyDescent="0.3">
      <c r="A105" s="7"/>
      <c r="B105" s="2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 x14ac:dyDescent="0.3">
      <c r="A106" s="7"/>
      <c r="B106" s="2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 x14ac:dyDescent="0.3">
      <c r="A107" s="7"/>
      <c r="B107" s="2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 x14ac:dyDescent="0.3">
      <c r="A108" s="7"/>
      <c r="B108" s="2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 x14ac:dyDescent="0.3">
      <c r="A109" s="7"/>
      <c r="B109" s="2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 x14ac:dyDescent="0.3">
      <c r="A110" s="7"/>
      <c r="B110" s="2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 x14ac:dyDescent="0.3">
      <c r="A111" s="7"/>
      <c r="B111" s="2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 x14ac:dyDescent="0.3">
      <c r="A112" s="7"/>
      <c r="B112" s="2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 x14ac:dyDescent="0.3">
      <c r="A113" s="7"/>
      <c r="B113" s="2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 x14ac:dyDescent="0.3">
      <c r="A114" s="7"/>
      <c r="B114" s="2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 x14ac:dyDescent="0.3">
      <c r="A115" s="7"/>
      <c r="B115" s="2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 x14ac:dyDescent="0.3">
      <c r="A116" s="7"/>
      <c r="B116" s="2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 x14ac:dyDescent="0.3">
      <c r="A117" s="7"/>
      <c r="B117" s="2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 x14ac:dyDescent="0.3">
      <c r="A118" s="7"/>
      <c r="B118" s="2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 x14ac:dyDescent="0.3">
      <c r="A119" s="7"/>
      <c r="B119" s="2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 x14ac:dyDescent="0.3">
      <c r="A120" s="7"/>
      <c r="B120" s="2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 x14ac:dyDescent="0.3">
      <c r="A121" s="7"/>
      <c r="B121" s="2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 x14ac:dyDescent="0.3">
      <c r="A122" s="7"/>
      <c r="B122" s="2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 x14ac:dyDescent="0.3">
      <c r="A123" s="7"/>
      <c r="B123" s="2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 x14ac:dyDescent="0.3">
      <c r="A124" s="7"/>
      <c r="B124" s="2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 x14ac:dyDescent="0.3">
      <c r="A125" s="7"/>
      <c r="B125" s="2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 x14ac:dyDescent="0.3">
      <c r="A126" s="7"/>
      <c r="B126" s="2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 x14ac:dyDescent="0.3">
      <c r="A127" s="7"/>
      <c r="B127" s="2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 x14ac:dyDescent="0.3">
      <c r="A128" s="7"/>
      <c r="B128" s="2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 x14ac:dyDescent="0.3">
      <c r="A129" s="7"/>
      <c r="B129" s="2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 x14ac:dyDescent="0.3">
      <c r="A130" s="7"/>
      <c r="B130" s="2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 x14ac:dyDescent="0.3">
      <c r="A131" s="7"/>
      <c r="B131" s="2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 x14ac:dyDescent="0.3">
      <c r="A132" s="7"/>
      <c r="B132" s="2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 x14ac:dyDescent="0.3">
      <c r="A133" s="7"/>
      <c r="B133" s="2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 x14ac:dyDescent="0.3">
      <c r="A134" s="7"/>
      <c r="B134" s="2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 x14ac:dyDescent="0.3">
      <c r="A135" s="7"/>
      <c r="B135" s="2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 x14ac:dyDescent="0.3">
      <c r="A136" s="7"/>
      <c r="B136" s="2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 x14ac:dyDescent="0.3">
      <c r="A137" s="7"/>
      <c r="B137" s="2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 x14ac:dyDescent="0.3">
      <c r="A138" s="7"/>
      <c r="B138" s="2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 x14ac:dyDescent="0.3">
      <c r="A139" s="7"/>
      <c r="B139" s="2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 x14ac:dyDescent="0.3">
      <c r="A140" s="7"/>
      <c r="B140" s="2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 x14ac:dyDescent="0.3">
      <c r="A141" s="7"/>
      <c r="B141" s="2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 x14ac:dyDescent="0.3">
      <c r="A142" s="7"/>
      <c r="B142" s="2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 x14ac:dyDescent="0.3">
      <c r="A143" s="7"/>
      <c r="B143" s="2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 x14ac:dyDescent="0.3">
      <c r="A144" s="7"/>
      <c r="B144" s="2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 x14ac:dyDescent="0.3">
      <c r="A145" s="7"/>
      <c r="B145" s="2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 x14ac:dyDescent="0.3">
      <c r="A146" s="7"/>
      <c r="B146" s="2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 x14ac:dyDescent="0.3">
      <c r="A147" s="7"/>
      <c r="B147" s="2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 x14ac:dyDescent="0.3">
      <c r="A148" s="7"/>
      <c r="B148" s="2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 x14ac:dyDescent="0.3">
      <c r="A149" s="7"/>
      <c r="B149" s="2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 x14ac:dyDescent="0.3">
      <c r="A150" s="7"/>
      <c r="B150" s="2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 x14ac:dyDescent="0.3">
      <c r="A151" s="7"/>
      <c r="B151" s="2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 x14ac:dyDescent="0.3">
      <c r="A152" s="7"/>
      <c r="B152" s="2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 x14ac:dyDescent="0.3">
      <c r="A153" s="7"/>
      <c r="B153" s="2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 x14ac:dyDescent="0.3">
      <c r="A154" s="7"/>
      <c r="B154" s="2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 x14ac:dyDescent="0.3">
      <c r="A155" s="7"/>
      <c r="B155" s="2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 x14ac:dyDescent="0.3">
      <c r="A156" s="7"/>
      <c r="B156" s="2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 x14ac:dyDescent="0.3">
      <c r="A157" s="7"/>
      <c r="B157" s="2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 x14ac:dyDescent="0.3">
      <c r="A158" s="7"/>
      <c r="B158" s="2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 x14ac:dyDescent="0.3">
      <c r="A159" s="7"/>
      <c r="B159" s="2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 x14ac:dyDescent="0.3">
      <c r="A160" s="7"/>
      <c r="B160" s="2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 x14ac:dyDescent="0.3">
      <c r="A161" s="7"/>
      <c r="B161" s="2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 x14ac:dyDescent="0.3">
      <c r="A162" s="7"/>
      <c r="B162" s="2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 x14ac:dyDescent="0.3">
      <c r="A163" s="7"/>
      <c r="B163" s="2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 x14ac:dyDescent="0.3">
      <c r="A164" s="7"/>
      <c r="B164" s="2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 x14ac:dyDescent="0.3">
      <c r="A165" s="7"/>
      <c r="B165" s="2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 x14ac:dyDescent="0.3">
      <c r="A166" s="7"/>
      <c r="B166" s="2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 x14ac:dyDescent="0.3">
      <c r="A167" s="7"/>
      <c r="B167" s="2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 x14ac:dyDescent="0.3">
      <c r="A168" s="7"/>
      <c r="B168" s="2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 x14ac:dyDescent="0.3">
      <c r="A169" s="7"/>
      <c r="B169" s="2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 x14ac:dyDescent="0.3">
      <c r="A170" s="7"/>
      <c r="B170" s="2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 x14ac:dyDescent="0.3">
      <c r="A171" s="7"/>
      <c r="B171" s="2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 x14ac:dyDescent="0.3">
      <c r="A172" s="7"/>
      <c r="B172" s="2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 x14ac:dyDescent="0.3">
      <c r="A173" s="7"/>
      <c r="B173" s="2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 x14ac:dyDescent="0.3">
      <c r="A174" s="7"/>
      <c r="B174" s="2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 x14ac:dyDescent="0.3">
      <c r="A175" s="7"/>
      <c r="B175" s="2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 x14ac:dyDescent="0.3">
      <c r="A176" s="7"/>
      <c r="B176" s="2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 x14ac:dyDescent="0.3">
      <c r="A177" s="7"/>
      <c r="B177" s="2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 x14ac:dyDescent="0.3">
      <c r="A178" s="7"/>
      <c r="B178" s="2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 x14ac:dyDescent="0.3">
      <c r="A179" s="7"/>
      <c r="B179" s="2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 x14ac:dyDescent="0.3">
      <c r="A180" s="7"/>
      <c r="B180" s="2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 x14ac:dyDescent="0.3">
      <c r="A181" s="7"/>
      <c r="B181" s="2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 x14ac:dyDescent="0.3">
      <c r="A182" s="7"/>
      <c r="B182" s="2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 x14ac:dyDescent="0.3">
      <c r="A183" s="7"/>
      <c r="B183" s="2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 x14ac:dyDescent="0.3">
      <c r="A184" s="7"/>
      <c r="B184" s="2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 x14ac:dyDescent="0.3">
      <c r="A185" s="7"/>
      <c r="B185" s="2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 x14ac:dyDescent="0.3">
      <c r="A186" s="7"/>
      <c r="B186" s="2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 x14ac:dyDescent="0.3">
      <c r="A187" s="7"/>
      <c r="B187" s="2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 x14ac:dyDescent="0.3">
      <c r="A188" s="7"/>
      <c r="B188" s="2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 x14ac:dyDescent="0.3">
      <c r="A189" s="7"/>
      <c r="B189" s="2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 x14ac:dyDescent="0.3">
      <c r="A190" s="7"/>
      <c r="B190" s="2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 x14ac:dyDescent="0.3">
      <c r="A191" s="7"/>
      <c r="B191" s="2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 x14ac:dyDescent="0.3">
      <c r="A192" s="7"/>
      <c r="B192" s="2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 x14ac:dyDescent="0.3">
      <c r="A193" s="7"/>
      <c r="B193" s="2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 x14ac:dyDescent="0.3">
      <c r="A194" s="7"/>
      <c r="B194" s="2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 x14ac:dyDescent="0.3">
      <c r="A195" s="7"/>
      <c r="B195" s="2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 x14ac:dyDescent="0.3">
      <c r="A196" s="7"/>
      <c r="B196" s="2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 x14ac:dyDescent="0.3">
      <c r="A197" s="7"/>
      <c r="B197" s="2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 x14ac:dyDescent="0.3">
      <c r="A198" s="7"/>
      <c r="B198" s="2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 x14ac:dyDescent="0.3">
      <c r="A199" s="7"/>
      <c r="B199" s="2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 x14ac:dyDescent="0.3">
      <c r="A200" s="7"/>
      <c r="B200" s="2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 x14ac:dyDescent="0.3">
      <c r="A201" s="7"/>
      <c r="B201" s="2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 x14ac:dyDescent="0.3">
      <c r="A202" s="7"/>
      <c r="B202" s="2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 x14ac:dyDescent="0.3">
      <c r="A203" s="7"/>
      <c r="B203" s="2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 x14ac:dyDescent="0.3">
      <c r="A204" s="7"/>
      <c r="B204" s="2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 x14ac:dyDescent="0.3">
      <c r="A205" s="7"/>
      <c r="B205" s="2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 x14ac:dyDescent="0.3">
      <c r="A206" s="7"/>
      <c r="B206" s="2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 x14ac:dyDescent="0.3">
      <c r="A207" s="7"/>
      <c r="B207" s="2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 x14ac:dyDescent="0.3">
      <c r="A208" s="7"/>
      <c r="B208" s="2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 x14ac:dyDescent="0.3">
      <c r="A209" s="7"/>
      <c r="B209" s="2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 x14ac:dyDescent="0.3">
      <c r="A210" s="7"/>
      <c r="B210" s="2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 x14ac:dyDescent="0.3">
      <c r="A211" s="7"/>
      <c r="B211" s="2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 x14ac:dyDescent="0.3">
      <c r="A212" s="7"/>
      <c r="B212" s="2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 x14ac:dyDescent="0.3">
      <c r="A213" s="7"/>
      <c r="B213" s="2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 x14ac:dyDescent="0.3">
      <c r="A214" s="7"/>
      <c r="B214" s="2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 x14ac:dyDescent="0.3">
      <c r="A215" s="7"/>
      <c r="B215" s="2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 x14ac:dyDescent="0.3">
      <c r="A216" s="7"/>
      <c r="B216" s="2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 x14ac:dyDescent="0.3">
      <c r="A217" s="7"/>
      <c r="B217" s="2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 x14ac:dyDescent="0.3">
      <c r="A218" s="7"/>
      <c r="B218" s="2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 x14ac:dyDescent="0.3">
      <c r="A219" s="7"/>
      <c r="B219" s="2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 x14ac:dyDescent="0.3">
      <c r="A220" s="7"/>
      <c r="B220" s="2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 x14ac:dyDescent="0.3">
      <c r="A221" s="7"/>
      <c r="B221" s="2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 x14ac:dyDescent="0.3">
      <c r="A222" s="7"/>
      <c r="B222" s="2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 x14ac:dyDescent="0.3">
      <c r="A223" s="7"/>
      <c r="B223" s="2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 x14ac:dyDescent="0.3">
      <c r="A224" s="7"/>
      <c r="B224" s="2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 x14ac:dyDescent="0.3">
      <c r="A225" s="7"/>
      <c r="B225" s="2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 x14ac:dyDescent="0.3">
      <c r="A226" s="7"/>
      <c r="B226" s="2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 x14ac:dyDescent="0.3">
      <c r="A227" s="7"/>
      <c r="B227" s="2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 x14ac:dyDescent="0.3">
      <c r="A228" s="7"/>
      <c r="B228" s="2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 x14ac:dyDescent="0.3">
      <c r="A229" s="7"/>
      <c r="B229" s="2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 x14ac:dyDescent="0.3">
      <c r="A230" s="7"/>
      <c r="B230" s="2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 x14ac:dyDescent="0.3">
      <c r="A231" s="7"/>
      <c r="B231" s="2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 x14ac:dyDescent="0.3">
      <c r="A232" s="7"/>
      <c r="B232" s="2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 x14ac:dyDescent="0.3">
      <c r="A233" s="7"/>
      <c r="B233" s="2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 x14ac:dyDescent="0.3">
      <c r="A234" s="7"/>
      <c r="B234" s="2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 x14ac:dyDescent="0.3">
      <c r="A235" s="7"/>
      <c r="B235" s="2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 x14ac:dyDescent="0.3">
      <c r="A236" s="7"/>
      <c r="B236" s="2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 x14ac:dyDescent="0.3">
      <c r="A237" s="7"/>
      <c r="B237" s="2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 x14ac:dyDescent="0.3">
      <c r="A238" s="7"/>
      <c r="B238" s="2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 x14ac:dyDescent="0.3">
      <c r="A239" s="7"/>
      <c r="B239" s="2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 x14ac:dyDescent="0.3">
      <c r="A240" s="7"/>
      <c r="B240" s="2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 x14ac:dyDescent="0.3">
      <c r="A241" s="7"/>
      <c r="B241" s="2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 x14ac:dyDescent="0.3">
      <c r="A242" s="7"/>
      <c r="B242" s="2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 x14ac:dyDescent="0.3">
      <c r="A243" s="7"/>
      <c r="B243" s="2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 x14ac:dyDescent="0.3">
      <c r="A244" s="7"/>
      <c r="B244" s="2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 x14ac:dyDescent="0.3">
      <c r="A245" s="7"/>
      <c r="B245" s="2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 x14ac:dyDescent="0.3">
      <c r="A246" s="7"/>
      <c r="B246" s="2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 x14ac:dyDescent="0.3">
      <c r="A247" s="7"/>
      <c r="B247" s="2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 x14ac:dyDescent="0.3">
      <c r="A248" s="7"/>
      <c r="B248" s="2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 x14ac:dyDescent="0.3">
      <c r="A249" s="7"/>
      <c r="B249" s="2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 x14ac:dyDescent="0.3">
      <c r="A250" s="7"/>
      <c r="B250" s="2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 x14ac:dyDescent="0.3">
      <c r="A251" s="7"/>
      <c r="B251" s="2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 x14ac:dyDescent="0.3">
      <c r="A252" s="7"/>
      <c r="B252" s="2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 x14ac:dyDescent="0.3">
      <c r="A253" s="7"/>
      <c r="B253" s="2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 x14ac:dyDescent="0.3">
      <c r="A254" s="7"/>
      <c r="B254" s="2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 x14ac:dyDescent="0.3">
      <c r="A255" s="7"/>
      <c r="B255" s="2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 x14ac:dyDescent="0.3">
      <c r="A256" s="7"/>
      <c r="B256" s="2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 x14ac:dyDescent="0.3">
      <c r="A257" s="7"/>
      <c r="B257" s="2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 x14ac:dyDescent="0.3">
      <c r="A258" s="7"/>
      <c r="B258" s="2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 x14ac:dyDescent="0.3">
      <c r="A259" s="7"/>
      <c r="B259" s="2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 x14ac:dyDescent="0.3">
      <c r="A260" s="7"/>
      <c r="B260" s="2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 x14ac:dyDescent="0.3">
      <c r="A261" s="7"/>
      <c r="B261" s="2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 x14ac:dyDescent="0.3">
      <c r="A262" s="7"/>
      <c r="B262" s="2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 x14ac:dyDescent="0.3">
      <c r="A263" s="7"/>
      <c r="B263" s="2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 x14ac:dyDescent="0.3">
      <c r="A264" s="7"/>
      <c r="B264" s="2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 x14ac:dyDescent="0.3">
      <c r="A265" s="7"/>
      <c r="B265" s="2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 x14ac:dyDescent="0.3">
      <c r="A266" s="7"/>
      <c r="B266" s="2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 x14ac:dyDescent="0.3">
      <c r="A267" s="7"/>
      <c r="B267" s="2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 x14ac:dyDescent="0.3">
      <c r="A268" s="7"/>
      <c r="B268" s="2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 x14ac:dyDescent="0.3">
      <c r="A269" s="7"/>
      <c r="B269" s="2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 x14ac:dyDescent="0.3">
      <c r="A270" s="7"/>
      <c r="B270" s="2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 x14ac:dyDescent="0.3">
      <c r="A271" s="7"/>
      <c r="B271" s="2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 x14ac:dyDescent="0.3">
      <c r="A272" s="7"/>
      <c r="B272" s="2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 x14ac:dyDescent="0.3">
      <c r="A273" s="7"/>
      <c r="B273" s="2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 x14ac:dyDescent="0.3">
      <c r="A274" s="7"/>
      <c r="B274" s="2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 x14ac:dyDescent="0.3">
      <c r="A275" s="7"/>
      <c r="B275" s="2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 x14ac:dyDescent="0.3">
      <c r="A276" s="7"/>
      <c r="B276" s="2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 x14ac:dyDescent="0.3">
      <c r="A277" s="7"/>
      <c r="B277" s="2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 x14ac:dyDescent="0.3">
      <c r="A278" s="7"/>
      <c r="B278" s="2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 x14ac:dyDescent="0.3">
      <c r="A279" s="7"/>
      <c r="B279" s="2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 x14ac:dyDescent="0.3">
      <c r="A280" s="7"/>
      <c r="B280" s="2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 x14ac:dyDescent="0.3">
      <c r="A281" s="7"/>
      <c r="B281" s="2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 x14ac:dyDescent="0.3">
      <c r="A282" s="7"/>
      <c r="B282" s="2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 x14ac:dyDescent="0.3">
      <c r="A283" s="7"/>
      <c r="B283" s="2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 x14ac:dyDescent="0.3">
      <c r="A284" s="7"/>
      <c r="B284" s="2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 x14ac:dyDescent="0.3">
      <c r="A285" s="7"/>
      <c r="B285" s="2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 x14ac:dyDescent="0.3">
      <c r="A286" s="7"/>
      <c r="B286" s="2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 x14ac:dyDescent="0.3">
      <c r="A287" s="7"/>
      <c r="B287" s="2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 x14ac:dyDescent="0.3">
      <c r="A288" s="7"/>
      <c r="B288" s="2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 x14ac:dyDescent="0.3">
      <c r="A289" s="7"/>
      <c r="B289" s="2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 x14ac:dyDescent="0.3">
      <c r="A290" s="7"/>
      <c r="B290" s="2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 x14ac:dyDescent="0.3">
      <c r="A291" s="7"/>
      <c r="B291" s="2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 x14ac:dyDescent="0.3">
      <c r="A292" s="7"/>
      <c r="B292" s="2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 x14ac:dyDescent="0.3">
      <c r="A293" s="7"/>
      <c r="B293" s="2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 x14ac:dyDescent="0.3">
      <c r="A294" s="7"/>
      <c r="B294" s="2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 x14ac:dyDescent="0.3">
      <c r="A295" s="7"/>
      <c r="B295" s="2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 x14ac:dyDescent="0.3">
      <c r="A296" s="7"/>
      <c r="B296" s="2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 x14ac:dyDescent="0.3">
      <c r="A297" s="7"/>
      <c r="B297" s="2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 x14ac:dyDescent="0.3">
      <c r="A298" s="7"/>
      <c r="B298" s="2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 x14ac:dyDescent="0.3">
      <c r="A299" s="7"/>
      <c r="B299" s="2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 x14ac:dyDescent="0.3">
      <c r="A300" s="7"/>
      <c r="B300" s="2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 x14ac:dyDescent="0.3">
      <c r="A301" s="7"/>
      <c r="B301" s="2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 x14ac:dyDescent="0.3">
      <c r="A302" s="7"/>
      <c r="B302" s="2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 x14ac:dyDescent="0.3">
      <c r="A303" s="7"/>
      <c r="B303" s="2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 x14ac:dyDescent="0.3">
      <c r="A304" s="7"/>
      <c r="B304" s="2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 x14ac:dyDescent="0.3">
      <c r="A305" s="7"/>
      <c r="B305" s="2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 x14ac:dyDescent="0.3">
      <c r="A306" s="7"/>
      <c r="B306" s="2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 x14ac:dyDescent="0.3">
      <c r="A307" s="7"/>
      <c r="B307" s="2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 x14ac:dyDescent="0.3">
      <c r="A308" s="7"/>
      <c r="B308" s="2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 x14ac:dyDescent="0.3">
      <c r="A309" s="7"/>
      <c r="B309" s="2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 x14ac:dyDescent="0.3">
      <c r="A310" s="7"/>
      <c r="B310" s="2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 x14ac:dyDescent="0.3">
      <c r="A311" s="7"/>
      <c r="B311" s="2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 x14ac:dyDescent="0.3">
      <c r="A312" s="7"/>
      <c r="B312" s="2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 x14ac:dyDescent="0.3">
      <c r="A313" s="7"/>
      <c r="B313" s="2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 x14ac:dyDescent="0.3">
      <c r="A314" s="7"/>
      <c r="B314" s="2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 x14ac:dyDescent="0.3">
      <c r="A315" s="7"/>
      <c r="B315" s="2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 x14ac:dyDescent="0.3">
      <c r="A316" s="7"/>
      <c r="B316" s="2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 x14ac:dyDescent="0.3">
      <c r="A317" s="7"/>
      <c r="B317" s="2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 x14ac:dyDescent="0.3">
      <c r="A318" s="7"/>
      <c r="B318" s="2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 x14ac:dyDescent="0.3">
      <c r="A319" s="7"/>
      <c r="B319" s="2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 x14ac:dyDescent="0.3">
      <c r="A320" s="7"/>
      <c r="B320" s="2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 x14ac:dyDescent="0.3">
      <c r="A321" s="7"/>
      <c r="B321" s="2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 x14ac:dyDescent="0.3">
      <c r="A322" s="7"/>
      <c r="B322" s="2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 x14ac:dyDescent="0.3">
      <c r="A323" s="7"/>
      <c r="B323" s="2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 x14ac:dyDescent="0.3">
      <c r="A324" s="7"/>
      <c r="B324" s="2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 x14ac:dyDescent="0.3">
      <c r="A325" s="7"/>
      <c r="B325" s="2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 x14ac:dyDescent="0.3">
      <c r="A326" s="7"/>
      <c r="B326" s="2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 x14ac:dyDescent="0.3">
      <c r="A327" s="7"/>
      <c r="B327" s="2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 x14ac:dyDescent="0.3">
      <c r="A328" s="7"/>
      <c r="B328" s="2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 x14ac:dyDescent="0.3">
      <c r="A329" s="7"/>
      <c r="B329" s="2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 x14ac:dyDescent="0.3">
      <c r="A330" s="7"/>
      <c r="B330" s="2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 x14ac:dyDescent="0.3">
      <c r="A331" s="7"/>
      <c r="B331" s="2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 x14ac:dyDescent="0.3">
      <c r="A332" s="7"/>
      <c r="B332" s="2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 x14ac:dyDescent="0.3">
      <c r="A333" s="7"/>
      <c r="B333" s="2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 x14ac:dyDescent="0.3">
      <c r="A334" s="7"/>
      <c r="B334" s="2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 x14ac:dyDescent="0.3">
      <c r="A335" s="7"/>
      <c r="B335" s="2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 x14ac:dyDescent="0.3">
      <c r="A336" s="7"/>
      <c r="B336" s="2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 x14ac:dyDescent="0.3">
      <c r="A337" s="7"/>
      <c r="B337" s="2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 x14ac:dyDescent="0.3">
      <c r="A338" s="7"/>
      <c r="B338" s="2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 x14ac:dyDescent="0.3">
      <c r="A339" s="7"/>
      <c r="B339" s="2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 x14ac:dyDescent="0.3">
      <c r="A340" s="7"/>
      <c r="B340" s="2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 x14ac:dyDescent="0.3">
      <c r="A341" s="7"/>
      <c r="B341" s="2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 x14ac:dyDescent="0.3">
      <c r="A342" s="7"/>
      <c r="B342" s="2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 x14ac:dyDescent="0.3">
      <c r="A343" s="7"/>
      <c r="B343" s="2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 x14ac:dyDescent="0.3">
      <c r="A344" s="7"/>
      <c r="B344" s="2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 x14ac:dyDescent="0.3">
      <c r="A345" s="7"/>
      <c r="B345" s="2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 x14ac:dyDescent="0.3">
      <c r="A346" s="7"/>
      <c r="B346" s="2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 x14ac:dyDescent="0.3">
      <c r="A347" s="7"/>
      <c r="B347" s="2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 x14ac:dyDescent="0.3">
      <c r="A348" s="7"/>
      <c r="B348" s="2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 x14ac:dyDescent="0.3">
      <c r="A349" s="7"/>
      <c r="B349" s="2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 x14ac:dyDescent="0.3">
      <c r="A350" s="7"/>
      <c r="B350" s="2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 x14ac:dyDescent="0.3">
      <c r="A351" s="7"/>
      <c r="B351" s="2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 x14ac:dyDescent="0.3">
      <c r="A352" s="7"/>
      <c r="B352" s="2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 x14ac:dyDescent="0.3">
      <c r="A353" s="7"/>
      <c r="B353" s="2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 x14ac:dyDescent="0.3">
      <c r="A354" s="7"/>
      <c r="B354" s="2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 x14ac:dyDescent="0.3">
      <c r="A355" s="7"/>
      <c r="B355" s="2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 x14ac:dyDescent="0.3">
      <c r="A356" s="7"/>
      <c r="B356" s="2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 x14ac:dyDescent="0.3">
      <c r="A357" s="7"/>
      <c r="B357" s="2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 x14ac:dyDescent="0.3">
      <c r="A358" s="7"/>
      <c r="B358" s="2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 x14ac:dyDescent="0.3">
      <c r="A359" s="7"/>
      <c r="B359" s="2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 x14ac:dyDescent="0.3">
      <c r="A360" s="7"/>
      <c r="B360" s="2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 x14ac:dyDescent="0.3">
      <c r="A361" s="7"/>
      <c r="B361" s="2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 x14ac:dyDescent="0.3">
      <c r="A362" s="7"/>
      <c r="B362" s="2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 x14ac:dyDescent="0.3">
      <c r="A363" s="7"/>
      <c r="B363" s="2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 x14ac:dyDescent="0.3">
      <c r="A364" s="7"/>
      <c r="B364" s="2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 x14ac:dyDescent="0.3">
      <c r="A365" s="7"/>
      <c r="B365" s="2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 x14ac:dyDescent="0.3">
      <c r="A366" s="7"/>
      <c r="B366" s="2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 x14ac:dyDescent="0.3">
      <c r="A367" s="7"/>
      <c r="B367" s="2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 x14ac:dyDescent="0.3">
      <c r="A368" s="7"/>
      <c r="B368" s="2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 x14ac:dyDescent="0.3">
      <c r="A369" s="7"/>
      <c r="B369" s="2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 x14ac:dyDescent="0.3">
      <c r="A370" s="7"/>
      <c r="B370" s="2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 x14ac:dyDescent="0.3">
      <c r="A371" s="7"/>
      <c r="B371" s="2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 x14ac:dyDescent="0.3">
      <c r="A372" s="7"/>
      <c r="B372" s="2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 x14ac:dyDescent="0.3">
      <c r="A373" s="7"/>
      <c r="B373" s="2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 x14ac:dyDescent="0.3">
      <c r="A374" s="7"/>
      <c r="B374" s="2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 x14ac:dyDescent="0.3">
      <c r="A375" s="7"/>
      <c r="B375" s="2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 x14ac:dyDescent="0.3">
      <c r="A376" s="7"/>
      <c r="B376" s="2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 x14ac:dyDescent="0.3">
      <c r="A377" s="7"/>
      <c r="B377" s="2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 x14ac:dyDescent="0.3">
      <c r="A378" s="7"/>
      <c r="B378" s="2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 x14ac:dyDescent="0.3">
      <c r="A379" s="7"/>
      <c r="B379" s="2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 x14ac:dyDescent="0.3">
      <c r="A380" s="7"/>
      <c r="B380" s="2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 x14ac:dyDescent="0.3">
      <c r="A381" s="7"/>
      <c r="B381" s="2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 x14ac:dyDescent="0.3">
      <c r="A382" s="7"/>
      <c r="B382" s="2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 x14ac:dyDescent="0.3">
      <c r="A383" s="7"/>
      <c r="B383" s="2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 x14ac:dyDescent="0.3">
      <c r="A384" s="7"/>
      <c r="B384" s="2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 x14ac:dyDescent="0.3">
      <c r="A385" s="7"/>
      <c r="B385" s="2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 x14ac:dyDescent="0.3">
      <c r="A386" s="7"/>
      <c r="B386" s="2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 x14ac:dyDescent="0.3">
      <c r="A387" s="7"/>
      <c r="B387" s="2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 x14ac:dyDescent="0.3">
      <c r="A388" s="7"/>
      <c r="B388" s="2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 x14ac:dyDescent="0.3">
      <c r="A389" s="7"/>
      <c r="B389" s="2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 x14ac:dyDescent="0.3">
      <c r="A390" s="7"/>
      <c r="B390" s="2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 x14ac:dyDescent="0.3">
      <c r="A391" s="7"/>
      <c r="B391" s="2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 x14ac:dyDescent="0.3">
      <c r="A392" s="7"/>
      <c r="B392" s="2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 x14ac:dyDescent="0.3">
      <c r="A393" s="7"/>
      <c r="B393" s="2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 x14ac:dyDescent="0.3">
      <c r="A394" s="7"/>
      <c r="B394" s="2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 x14ac:dyDescent="0.3">
      <c r="A395" s="7"/>
      <c r="B395" s="2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 x14ac:dyDescent="0.3">
      <c r="A396" s="7"/>
      <c r="B396" s="2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 x14ac:dyDescent="0.3">
      <c r="A397" s="7"/>
      <c r="B397" s="2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 x14ac:dyDescent="0.3">
      <c r="A398" s="7"/>
      <c r="B398" s="2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 x14ac:dyDescent="0.3">
      <c r="A399" s="7"/>
      <c r="B399" s="2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 x14ac:dyDescent="0.3">
      <c r="A400" s="7"/>
      <c r="B400" s="2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 x14ac:dyDescent="0.3">
      <c r="A401" s="7"/>
      <c r="B401" s="2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 x14ac:dyDescent="0.3">
      <c r="A402" s="7"/>
      <c r="B402" s="2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 x14ac:dyDescent="0.3">
      <c r="A403" s="7"/>
      <c r="B403" s="2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 x14ac:dyDescent="0.3">
      <c r="A404" s="7"/>
      <c r="B404" s="2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 x14ac:dyDescent="0.3">
      <c r="A405" s="7"/>
      <c r="B405" s="2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 x14ac:dyDescent="0.3">
      <c r="A406" s="7"/>
      <c r="B406" s="2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 x14ac:dyDescent="0.3">
      <c r="A407" s="7"/>
      <c r="B407" s="2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 x14ac:dyDescent="0.3">
      <c r="A408" s="7"/>
      <c r="B408" s="2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 x14ac:dyDescent="0.3">
      <c r="A409" s="7"/>
      <c r="B409" s="2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 x14ac:dyDescent="0.3">
      <c r="A410" s="7"/>
      <c r="B410" s="2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 x14ac:dyDescent="0.3">
      <c r="A411" s="7"/>
      <c r="B411" s="2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 x14ac:dyDescent="0.3">
      <c r="A412" s="7"/>
      <c r="B412" s="2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 x14ac:dyDescent="0.3">
      <c r="A413" s="7"/>
      <c r="B413" s="2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 x14ac:dyDescent="0.3">
      <c r="A414" s="7"/>
      <c r="B414" s="2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 x14ac:dyDescent="0.3">
      <c r="A415" s="7"/>
      <c r="B415" s="2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 x14ac:dyDescent="0.3">
      <c r="A416" s="7"/>
      <c r="B416" s="2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 x14ac:dyDescent="0.3">
      <c r="A417" s="7"/>
      <c r="B417" s="2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 x14ac:dyDescent="0.3">
      <c r="A418" s="7"/>
      <c r="B418" s="2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 x14ac:dyDescent="0.3">
      <c r="A419" s="7"/>
      <c r="B419" s="2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 x14ac:dyDescent="0.3">
      <c r="A420" s="7"/>
      <c r="B420" s="2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 x14ac:dyDescent="0.3">
      <c r="A421" s="7"/>
      <c r="B421" s="2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 x14ac:dyDescent="0.3">
      <c r="A422" s="7"/>
      <c r="B422" s="2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 x14ac:dyDescent="0.3">
      <c r="A423" s="7"/>
      <c r="B423" s="2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 x14ac:dyDescent="0.3">
      <c r="A424" s="7"/>
      <c r="B424" s="2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 x14ac:dyDescent="0.3">
      <c r="A425" s="7"/>
      <c r="B425" s="2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 x14ac:dyDescent="0.3">
      <c r="A426" s="7"/>
      <c r="B426" s="2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 x14ac:dyDescent="0.3">
      <c r="A427" s="7"/>
      <c r="B427" s="2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 x14ac:dyDescent="0.3">
      <c r="A428" s="7"/>
      <c r="B428" s="2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 x14ac:dyDescent="0.3">
      <c r="A429" s="7"/>
      <c r="B429" s="2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 x14ac:dyDescent="0.3">
      <c r="A430" s="7"/>
      <c r="B430" s="2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 x14ac:dyDescent="0.3">
      <c r="A431" s="7"/>
      <c r="B431" s="2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 x14ac:dyDescent="0.3">
      <c r="A432" s="7"/>
      <c r="B432" s="2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 x14ac:dyDescent="0.3">
      <c r="A433" s="7"/>
      <c r="B433" s="2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 x14ac:dyDescent="0.3">
      <c r="A434" s="7"/>
      <c r="B434" s="2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 x14ac:dyDescent="0.3">
      <c r="A435" s="7"/>
      <c r="B435" s="2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 x14ac:dyDescent="0.3">
      <c r="A436" s="7"/>
      <c r="B436" s="2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 x14ac:dyDescent="0.3">
      <c r="A437" s="7"/>
      <c r="B437" s="2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 x14ac:dyDescent="0.3">
      <c r="A438" s="7"/>
      <c r="B438" s="2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 x14ac:dyDescent="0.3">
      <c r="A439" s="7"/>
      <c r="B439" s="2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 x14ac:dyDescent="0.3">
      <c r="A440" s="7"/>
      <c r="B440" s="2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 x14ac:dyDescent="0.3">
      <c r="A441" s="7"/>
      <c r="B441" s="2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 x14ac:dyDescent="0.3">
      <c r="A442" s="7"/>
      <c r="B442" s="2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 x14ac:dyDescent="0.3">
      <c r="A443" s="7"/>
      <c r="B443" s="2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 x14ac:dyDescent="0.3">
      <c r="A444" s="7"/>
      <c r="B444" s="2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 x14ac:dyDescent="0.3">
      <c r="A445" s="7"/>
      <c r="B445" s="2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 x14ac:dyDescent="0.3">
      <c r="A446" s="7"/>
      <c r="B446" s="2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 x14ac:dyDescent="0.3">
      <c r="A447" s="7"/>
      <c r="B447" s="2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 x14ac:dyDescent="0.3">
      <c r="A448" s="7"/>
      <c r="B448" s="2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 x14ac:dyDescent="0.3">
      <c r="A449" s="7"/>
      <c r="B449" s="2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 x14ac:dyDescent="0.3">
      <c r="A450" s="7"/>
      <c r="B450" s="2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 x14ac:dyDescent="0.3">
      <c r="A451" s="7"/>
      <c r="B451" s="2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 x14ac:dyDescent="0.3">
      <c r="A452" s="7"/>
      <c r="B452" s="2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 x14ac:dyDescent="0.3">
      <c r="A453" s="7"/>
      <c r="B453" s="2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 x14ac:dyDescent="0.3">
      <c r="A454" s="7"/>
      <c r="B454" s="2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 x14ac:dyDescent="0.3">
      <c r="A455" s="7"/>
      <c r="B455" s="2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 x14ac:dyDescent="0.3">
      <c r="A456" s="7"/>
      <c r="B456" s="2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 x14ac:dyDescent="0.3">
      <c r="A457" s="7"/>
      <c r="B457" s="2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 x14ac:dyDescent="0.3">
      <c r="A458" s="7"/>
      <c r="B458" s="2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 x14ac:dyDescent="0.3">
      <c r="A459" s="7"/>
      <c r="B459" s="2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 x14ac:dyDescent="0.3">
      <c r="A460" s="7"/>
      <c r="B460" s="2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 x14ac:dyDescent="0.3">
      <c r="A461" s="7"/>
      <c r="B461" s="2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 x14ac:dyDescent="0.3">
      <c r="A462" s="7"/>
      <c r="B462" s="2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 x14ac:dyDescent="0.3">
      <c r="A463" s="7"/>
      <c r="B463" s="2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 x14ac:dyDescent="0.3">
      <c r="A464" s="7"/>
      <c r="B464" s="2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 x14ac:dyDescent="0.3">
      <c r="A465" s="7"/>
      <c r="B465" s="2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 x14ac:dyDescent="0.3">
      <c r="A466" s="7"/>
      <c r="B466" s="2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 x14ac:dyDescent="0.3">
      <c r="A467" s="7"/>
      <c r="B467" s="2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 x14ac:dyDescent="0.3">
      <c r="A468" s="7"/>
      <c r="B468" s="2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 x14ac:dyDescent="0.3">
      <c r="A469" s="7"/>
      <c r="B469" s="2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 x14ac:dyDescent="0.3">
      <c r="A470" s="7"/>
      <c r="B470" s="2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 x14ac:dyDescent="0.3">
      <c r="A471" s="7"/>
      <c r="B471" s="2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 x14ac:dyDescent="0.3">
      <c r="A472" s="7"/>
      <c r="B472" s="2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 x14ac:dyDescent="0.3">
      <c r="A473" s="7"/>
      <c r="B473" s="2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 x14ac:dyDescent="0.3">
      <c r="A474" s="7"/>
      <c r="B474" s="2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 x14ac:dyDescent="0.3">
      <c r="A475" s="7"/>
      <c r="B475" s="2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 x14ac:dyDescent="0.3">
      <c r="A476" s="7"/>
      <c r="B476" s="2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 x14ac:dyDescent="0.3">
      <c r="A477" s="7"/>
      <c r="B477" s="2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 x14ac:dyDescent="0.3">
      <c r="A478" s="7"/>
      <c r="B478" s="2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 x14ac:dyDescent="0.3">
      <c r="A479" s="7"/>
      <c r="B479" s="2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 x14ac:dyDescent="0.3">
      <c r="A480" s="7"/>
      <c r="B480" s="2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 x14ac:dyDescent="0.3">
      <c r="A481" s="7"/>
      <c r="B481" s="2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 x14ac:dyDescent="0.3">
      <c r="A482" s="7"/>
      <c r="B482" s="2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 x14ac:dyDescent="0.3">
      <c r="A483" s="7"/>
      <c r="B483" s="2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 x14ac:dyDescent="0.3">
      <c r="A484" s="7"/>
      <c r="B484" s="2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 x14ac:dyDescent="0.3">
      <c r="A485" s="7"/>
      <c r="B485" s="2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 x14ac:dyDescent="0.3">
      <c r="A486" s="7"/>
      <c r="B486" s="2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 x14ac:dyDescent="0.3">
      <c r="A487" s="7"/>
      <c r="B487" s="2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 x14ac:dyDescent="0.3">
      <c r="A488" s="7"/>
      <c r="B488" s="2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 x14ac:dyDescent="0.3">
      <c r="A489" s="7"/>
      <c r="B489" s="2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 x14ac:dyDescent="0.3">
      <c r="A490" s="7"/>
      <c r="B490" s="2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 x14ac:dyDescent="0.3">
      <c r="A491" s="7"/>
      <c r="B491" s="2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 x14ac:dyDescent="0.3">
      <c r="A492" s="7"/>
      <c r="B492" s="2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 x14ac:dyDescent="0.3">
      <c r="A493" s="7"/>
      <c r="B493" s="2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 x14ac:dyDescent="0.3">
      <c r="A494" s="7"/>
      <c r="B494" s="2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 x14ac:dyDescent="0.3">
      <c r="A495" s="7"/>
      <c r="B495" s="2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 x14ac:dyDescent="0.3">
      <c r="A496" s="7"/>
      <c r="B496" s="2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 x14ac:dyDescent="0.3">
      <c r="A497" s="7"/>
      <c r="B497" s="2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 x14ac:dyDescent="0.3">
      <c r="A498" s="7"/>
      <c r="B498" s="2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 x14ac:dyDescent="0.3">
      <c r="A499" s="7"/>
      <c r="B499" s="2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 x14ac:dyDescent="0.3">
      <c r="A500" s="7"/>
      <c r="B500" s="2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 x14ac:dyDescent="0.3">
      <c r="A501" s="7"/>
      <c r="B501" s="2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 x14ac:dyDescent="0.3">
      <c r="A502" s="7"/>
      <c r="B502" s="2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 x14ac:dyDescent="0.3">
      <c r="A503" s="7"/>
      <c r="B503" s="2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 x14ac:dyDescent="0.3">
      <c r="A504" s="7"/>
      <c r="B504" s="2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 x14ac:dyDescent="0.3">
      <c r="A505" s="7"/>
      <c r="B505" s="2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 x14ac:dyDescent="0.3">
      <c r="A506" s="7"/>
      <c r="B506" s="2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 x14ac:dyDescent="0.3">
      <c r="A507" s="7"/>
      <c r="B507" s="2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 x14ac:dyDescent="0.3">
      <c r="A508" s="7"/>
      <c r="B508" s="2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 x14ac:dyDescent="0.3">
      <c r="A509" s="7"/>
      <c r="B509" s="2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 x14ac:dyDescent="0.3">
      <c r="A510" s="7"/>
      <c r="B510" s="2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 x14ac:dyDescent="0.3">
      <c r="A511" s="7"/>
      <c r="B511" s="2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 x14ac:dyDescent="0.3">
      <c r="A512" s="7"/>
      <c r="B512" s="2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 x14ac:dyDescent="0.3">
      <c r="A513" s="7"/>
      <c r="B513" s="2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 x14ac:dyDescent="0.3">
      <c r="A514" s="7"/>
      <c r="B514" s="2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 x14ac:dyDescent="0.3">
      <c r="A515" s="7"/>
      <c r="B515" s="2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 x14ac:dyDescent="0.3">
      <c r="A516" s="7"/>
      <c r="B516" s="2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 x14ac:dyDescent="0.3">
      <c r="A517" s="7"/>
      <c r="B517" s="2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 x14ac:dyDescent="0.3">
      <c r="A518" s="7"/>
      <c r="B518" s="2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 x14ac:dyDescent="0.3">
      <c r="A519" s="7"/>
      <c r="B519" s="2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 x14ac:dyDescent="0.3">
      <c r="A520" s="7"/>
      <c r="B520" s="2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 x14ac:dyDescent="0.3">
      <c r="A521" s="7"/>
      <c r="B521" s="2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 x14ac:dyDescent="0.3">
      <c r="A522" s="7"/>
      <c r="B522" s="2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 x14ac:dyDescent="0.3">
      <c r="A523" s="7"/>
      <c r="B523" s="2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 x14ac:dyDescent="0.3">
      <c r="A524" s="7"/>
      <c r="B524" s="2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 x14ac:dyDescent="0.3">
      <c r="A525" s="7"/>
      <c r="B525" s="2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 x14ac:dyDescent="0.3">
      <c r="A526" s="7"/>
      <c r="B526" s="2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 x14ac:dyDescent="0.3">
      <c r="A527" s="7"/>
      <c r="B527" s="2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 x14ac:dyDescent="0.3">
      <c r="A528" s="7"/>
      <c r="B528" s="2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 x14ac:dyDescent="0.3">
      <c r="A529" s="7"/>
      <c r="B529" s="2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 x14ac:dyDescent="0.3">
      <c r="A530" s="7"/>
      <c r="B530" s="2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 x14ac:dyDescent="0.3">
      <c r="A531" s="7"/>
      <c r="B531" s="2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 x14ac:dyDescent="0.3">
      <c r="A532" s="7"/>
      <c r="B532" s="2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 x14ac:dyDescent="0.3">
      <c r="A533" s="7"/>
      <c r="B533" s="2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 x14ac:dyDescent="0.3">
      <c r="A534" s="7"/>
      <c r="B534" s="2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 x14ac:dyDescent="0.3">
      <c r="A535" s="7"/>
      <c r="B535" s="2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 x14ac:dyDescent="0.3">
      <c r="A536" s="7"/>
      <c r="B536" s="2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 x14ac:dyDescent="0.3">
      <c r="A537" s="7"/>
      <c r="B537" s="2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 x14ac:dyDescent="0.3">
      <c r="A538" s="7"/>
      <c r="B538" s="2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 x14ac:dyDescent="0.3">
      <c r="A539" s="7"/>
      <c r="B539" s="2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 x14ac:dyDescent="0.3">
      <c r="A540" s="7"/>
      <c r="B540" s="2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 x14ac:dyDescent="0.3">
      <c r="A541" s="7"/>
      <c r="B541" s="2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 x14ac:dyDescent="0.3">
      <c r="A542" s="7"/>
      <c r="B542" s="2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 x14ac:dyDescent="0.3">
      <c r="A543" s="7"/>
      <c r="B543" s="2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 x14ac:dyDescent="0.3">
      <c r="A544" s="7"/>
      <c r="B544" s="2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 x14ac:dyDescent="0.3">
      <c r="A545" s="7"/>
      <c r="B545" s="2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 x14ac:dyDescent="0.3">
      <c r="A546" s="7"/>
      <c r="B546" s="2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 x14ac:dyDescent="0.3">
      <c r="A547" s="7"/>
      <c r="B547" s="2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 x14ac:dyDescent="0.3">
      <c r="A548" s="7"/>
      <c r="B548" s="2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 x14ac:dyDescent="0.3">
      <c r="A549" s="7"/>
      <c r="B549" s="2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 x14ac:dyDescent="0.3">
      <c r="A550" s="7"/>
      <c r="B550" s="2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 x14ac:dyDescent="0.3">
      <c r="A551" s="7"/>
      <c r="B551" s="2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 x14ac:dyDescent="0.3">
      <c r="A552" s="7"/>
      <c r="B552" s="2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 x14ac:dyDescent="0.3">
      <c r="A553" s="7"/>
      <c r="B553" s="2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 x14ac:dyDescent="0.3">
      <c r="A554" s="7"/>
      <c r="B554" s="2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 x14ac:dyDescent="0.3">
      <c r="A555" s="7"/>
      <c r="B555" s="2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 x14ac:dyDescent="0.3">
      <c r="A556" s="7"/>
      <c r="B556" s="2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 x14ac:dyDescent="0.3">
      <c r="A557" s="7"/>
      <c r="B557" s="2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 x14ac:dyDescent="0.3">
      <c r="A558" s="7"/>
      <c r="B558" s="2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 x14ac:dyDescent="0.3">
      <c r="A559" s="7"/>
      <c r="B559" s="2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 x14ac:dyDescent="0.3">
      <c r="A560" s="7"/>
      <c r="B560" s="2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 x14ac:dyDescent="0.3">
      <c r="A561" s="7"/>
      <c r="B561" s="2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 x14ac:dyDescent="0.3">
      <c r="A562" s="7"/>
      <c r="B562" s="2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 x14ac:dyDescent="0.3">
      <c r="A563" s="7"/>
      <c r="B563" s="2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 x14ac:dyDescent="0.3">
      <c r="A564" s="7"/>
      <c r="B564" s="2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 x14ac:dyDescent="0.3">
      <c r="A565" s="7"/>
      <c r="B565" s="2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 x14ac:dyDescent="0.3">
      <c r="A566" s="7"/>
      <c r="B566" s="2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 x14ac:dyDescent="0.3">
      <c r="A567" s="7"/>
      <c r="B567" s="2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 x14ac:dyDescent="0.3">
      <c r="A568" s="7"/>
      <c r="B568" s="2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 x14ac:dyDescent="0.3">
      <c r="A569" s="7"/>
      <c r="B569" s="2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 x14ac:dyDescent="0.3">
      <c r="A570" s="7"/>
      <c r="B570" s="2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 x14ac:dyDescent="0.3">
      <c r="A571" s="7"/>
      <c r="B571" s="2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 x14ac:dyDescent="0.3">
      <c r="A572" s="7"/>
      <c r="B572" s="2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 x14ac:dyDescent="0.3">
      <c r="A573" s="7"/>
      <c r="B573" s="2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 x14ac:dyDescent="0.3">
      <c r="A574" s="7"/>
      <c r="B574" s="2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 x14ac:dyDescent="0.3">
      <c r="A575" s="7"/>
      <c r="B575" s="2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 x14ac:dyDescent="0.3">
      <c r="A576" s="7"/>
      <c r="B576" s="2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 x14ac:dyDescent="0.3">
      <c r="A577" s="7"/>
      <c r="B577" s="2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 x14ac:dyDescent="0.3">
      <c r="A578" s="7"/>
      <c r="B578" s="2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 x14ac:dyDescent="0.3">
      <c r="A579" s="7"/>
      <c r="B579" s="2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 x14ac:dyDescent="0.3">
      <c r="A580" s="7"/>
      <c r="B580" s="2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 x14ac:dyDescent="0.3">
      <c r="A581" s="7"/>
      <c r="B581" s="2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 x14ac:dyDescent="0.3">
      <c r="A582" s="7"/>
      <c r="B582" s="2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 x14ac:dyDescent="0.3">
      <c r="A583" s="7"/>
      <c r="B583" s="2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 x14ac:dyDescent="0.3">
      <c r="A584" s="7"/>
      <c r="B584" s="2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 x14ac:dyDescent="0.3">
      <c r="A585" s="7"/>
      <c r="B585" s="2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 x14ac:dyDescent="0.3">
      <c r="A586" s="7"/>
      <c r="B586" s="2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 x14ac:dyDescent="0.3">
      <c r="A587" s="7"/>
      <c r="B587" s="2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 x14ac:dyDescent="0.3">
      <c r="A588" s="7"/>
      <c r="B588" s="2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 x14ac:dyDescent="0.3">
      <c r="A589" s="7"/>
      <c r="B589" s="2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 x14ac:dyDescent="0.3">
      <c r="A590" s="7"/>
      <c r="B590" s="2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 x14ac:dyDescent="0.3">
      <c r="A591" s="7"/>
      <c r="B591" s="2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 x14ac:dyDescent="0.3">
      <c r="A592" s="7"/>
      <c r="B592" s="2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 x14ac:dyDescent="0.3">
      <c r="A593" s="7"/>
      <c r="B593" s="2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 x14ac:dyDescent="0.3">
      <c r="A594" s="7"/>
      <c r="B594" s="2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 x14ac:dyDescent="0.3">
      <c r="A595" s="7"/>
      <c r="B595" s="2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 x14ac:dyDescent="0.3">
      <c r="A596" s="7"/>
      <c r="B596" s="2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 x14ac:dyDescent="0.3">
      <c r="A597" s="7"/>
      <c r="B597" s="2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 x14ac:dyDescent="0.3">
      <c r="A598" s="7"/>
      <c r="B598" s="2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 x14ac:dyDescent="0.3">
      <c r="A599" s="7"/>
      <c r="B599" s="2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 x14ac:dyDescent="0.3">
      <c r="A600" s="7"/>
      <c r="B600" s="2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 x14ac:dyDescent="0.3">
      <c r="A601" s="7"/>
      <c r="B601" s="2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 x14ac:dyDescent="0.3">
      <c r="A602" s="7"/>
      <c r="B602" s="2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 x14ac:dyDescent="0.3">
      <c r="A603" s="7"/>
      <c r="B603" s="2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 x14ac:dyDescent="0.3">
      <c r="A604" s="7"/>
      <c r="B604" s="2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 x14ac:dyDescent="0.3">
      <c r="A605" s="7"/>
      <c r="B605" s="2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 x14ac:dyDescent="0.3">
      <c r="A606" s="7"/>
      <c r="B606" s="2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 x14ac:dyDescent="0.3">
      <c r="A607" s="7"/>
      <c r="B607" s="2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 x14ac:dyDescent="0.3">
      <c r="A608" s="7"/>
      <c r="B608" s="2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 x14ac:dyDescent="0.3">
      <c r="A609" s="7"/>
      <c r="B609" s="2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 x14ac:dyDescent="0.3">
      <c r="A610" s="7"/>
      <c r="B610" s="2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 x14ac:dyDescent="0.3">
      <c r="A611" s="7"/>
      <c r="B611" s="2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 x14ac:dyDescent="0.3">
      <c r="A612" s="7"/>
      <c r="B612" s="2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 x14ac:dyDescent="0.3">
      <c r="A613" s="7"/>
      <c r="B613" s="2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 x14ac:dyDescent="0.3">
      <c r="A614" s="7"/>
      <c r="B614" s="2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 x14ac:dyDescent="0.3">
      <c r="A615" s="7"/>
      <c r="B615" s="2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 x14ac:dyDescent="0.3">
      <c r="A616" s="7"/>
      <c r="B616" s="2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 x14ac:dyDescent="0.3">
      <c r="A617" s="7"/>
      <c r="B617" s="2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 x14ac:dyDescent="0.3">
      <c r="A618" s="7"/>
      <c r="B618" s="2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 x14ac:dyDescent="0.3">
      <c r="A619" s="7"/>
      <c r="B619" s="2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 x14ac:dyDescent="0.3">
      <c r="A620" s="7"/>
      <c r="B620" s="2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 x14ac:dyDescent="0.3">
      <c r="A621" s="7"/>
      <c r="B621" s="2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 x14ac:dyDescent="0.3">
      <c r="A622" s="7"/>
      <c r="B622" s="2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 x14ac:dyDescent="0.3">
      <c r="A623" s="7"/>
      <c r="B623" s="2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 x14ac:dyDescent="0.3">
      <c r="A624" s="7"/>
      <c r="B624" s="2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 x14ac:dyDescent="0.3">
      <c r="A625" s="7"/>
      <c r="B625" s="2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 x14ac:dyDescent="0.3">
      <c r="A626" s="7"/>
      <c r="B626" s="2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 x14ac:dyDescent="0.3">
      <c r="A627" s="7"/>
      <c r="B627" s="2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 x14ac:dyDescent="0.3">
      <c r="A628" s="7"/>
      <c r="B628" s="2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 x14ac:dyDescent="0.3">
      <c r="A629" s="7"/>
      <c r="B629" s="2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 x14ac:dyDescent="0.3">
      <c r="A630" s="7"/>
      <c r="B630" s="2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 x14ac:dyDescent="0.3">
      <c r="A631" s="7"/>
      <c r="B631" s="2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 x14ac:dyDescent="0.3">
      <c r="A632" s="7"/>
      <c r="B632" s="2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 x14ac:dyDescent="0.3">
      <c r="A633" s="7"/>
      <c r="B633" s="2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 x14ac:dyDescent="0.3">
      <c r="A634" s="7"/>
      <c r="B634" s="2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 x14ac:dyDescent="0.3">
      <c r="A635" s="7"/>
      <c r="B635" s="2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 x14ac:dyDescent="0.3">
      <c r="A636" s="7"/>
      <c r="B636" s="2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 x14ac:dyDescent="0.3">
      <c r="A637" s="7"/>
      <c r="B637" s="2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 x14ac:dyDescent="0.3">
      <c r="A638" s="7"/>
      <c r="B638" s="2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 x14ac:dyDescent="0.3">
      <c r="A639" s="7"/>
      <c r="B639" s="2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 x14ac:dyDescent="0.3">
      <c r="A640" s="7"/>
      <c r="B640" s="2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 x14ac:dyDescent="0.3">
      <c r="A641" s="7"/>
      <c r="B641" s="2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 x14ac:dyDescent="0.3">
      <c r="A642" s="7"/>
      <c r="B642" s="2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 x14ac:dyDescent="0.3">
      <c r="A643" s="7"/>
      <c r="B643" s="2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 x14ac:dyDescent="0.3">
      <c r="A644" s="7"/>
      <c r="B644" s="2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 x14ac:dyDescent="0.3">
      <c r="A645" s="7"/>
      <c r="B645" s="2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 x14ac:dyDescent="0.3">
      <c r="A646" s="7"/>
      <c r="B646" s="2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 x14ac:dyDescent="0.3">
      <c r="A647" s="7"/>
      <c r="B647" s="2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 x14ac:dyDescent="0.3">
      <c r="A648" s="7"/>
      <c r="B648" s="2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 x14ac:dyDescent="0.3">
      <c r="A649" s="7"/>
      <c r="B649" s="2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 x14ac:dyDescent="0.3">
      <c r="A650" s="7"/>
      <c r="B650" s="2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 x14ac:dyDescent="0.3">
      <c r="A651" s="7"/>
      <c r="B651" s="2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 x14ac:dyDescent="0.3">
      <c r="A652" s="7"/>
      <c r="B652" s="2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 x14ac:dyDescent="0.3">
      <c r="A653" s="7"/>
      <c r="B653" s="2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 x14ac:dyDescent="0.3">
      <c r="A654" s="7"/>
      <c r="B654" s="2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 x14ac:dyDescent="0.3">
      <c r="A655" s="7"/>
      <c r="B655" s="2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 x14ac:dyDescent="0.3">
      <c r="A656" s="7"/>
      <c r="B656" s="2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 x14ac:dyDescent="0.3">
      <c r="A657" s="7"/>
      <c r="B657" s="2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 x14ac:dyDescent="0.3">
      <c r="A658" s="7"/>
      <c r="B658" s="2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 x14ac:dyDescent="0.3">
      <c r="A659" s="7"/>
      <c r="B659" s="2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 x14ac:dyDescent="0.3">
      <c r="A660" s="7"/>
      <c r="B660" s="2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 x14ac:dyDescent="0.3">
      <c r="A661" s="7"/>
      <c r="B661" s="2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 x14ac:dyDescent="0.3">
      <c r="A662" s="7"/>
      <c r="B662" s="2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 x14ac:dyDescent="0.3">
      <c r="A663" s="7"/>
      <c r="B663" s="2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 x14ac:dyDescent="0.3">
      <c r="A664" s="7"/>
      <c r="B664" s="2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 x14ac:dyDescent="0.3">
      <c r="A665" s="7"/>
      <c r="B665" s="2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 x14ac:dyDescent="0.3">
      <c r="A666" s="7"/>
      <c r="B666" s="2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 x14ac:dyDescent="0.3">
      <c r="A667" s="7"/>
      <c r="B667" s="2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 x14ac:dyDescent="0.3">
      <c r="A668" s="7"/>
      <c r="B668" s="2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 x14ac:dyDescent="0.3">
      <c r="A669" s="7"/>
      <c r="B669" s="2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 x14ac:dyDescent="0.3">
      <c r="A670" s="7"/>
      <c r="B670" s="2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 x14ac:dyDescent="0.3">
      <c r="A671" s="7"/>
      <c r="B671" s="2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 x14ac:dyDescent="0.3">
      <c r="A672" s="7"/>
      <c r="B672" s="2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 x14ac:dyDescent="0.3">
      <c r="A673" s="7"/>
      <c r="B673" s="2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 x14ac:dyDescent="0.3">
      <c r="A674" s="7"/>
      <c r="B674" s="2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 x14ac:dyDescent="0.3">
      <c r="A675" s="7"/>
      <c r="B675" s="2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 x14ac:dyDescent="0.3">
      <c r="A676" s="7"/>
      <c r="B676" s="2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 x14ac:dyDescent="0.3">
      <c r="A677" s="7"/>
      <c r="B677" s="2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 x14ac:dyDescent="0.3">
      <c r="A678" s="7"/>
      <c r="B678" s="2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 x14ac:dyDescent="0.3">
      <c r="A679" s="7"/>
      <c r="B679" s="2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 x14ac:dyDescent="0.3">
      <c r="A680" s="7"/>
      <c r="B680" s="2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 x14ac:dyDescent="0.3">
      <c r="A681" s="7"/>
      <c r="B681" s="2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 x14ac:dyDescent="0.3">
      <c r="A682" s="7"/>
      <c r="B682" s="2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 x14ac:dyDescent="0.3">
      <c r="A683" s="7"/>
      <c r="B683" s="2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 x14ac:dyDescent="0.3">
      <c r="A684" s="7"/>
      <c r="B684" s="2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 x14ac:dyDescent="0.3">
      <c r="A685" s="7"/>
      <c r="B685" s="2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 x14ac:dyDescent="0.3">
      <c r="A686" s="7"/>
      <c r="B686" s="2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 x14ac:dyDescent="0.3">
      <c r="A687" s="7"/>
      <c r="B687" s="2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 x14ac:dyDescent="0.3">
      <c r="A688" s="7"/>
      <c r="B688" s="2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 x14ac:dyDescent="0.3">
      <c r="A689" s="7"/>
      <c r="B689" s="2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 x14ac:dyDescent="0.3">
      <c r="A690" s="7"/>
      <c r="B690" s="2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 x14ac:dyDescent="0.3">
      <c r="A691" s="7"/>
      <c r="B691" s="2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 x14ac:dyDescent="0.3">
      <c r="A692" s="7"/>
      <c r="B692" s="2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 x14ac:dyDescent="0.3">
      <c r="A693" s="7"/>
      <c r="B693" s="2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 x14ac:dyDescent="0.3">
      <c r="A694" s="7"/>
      <c r="B694" s="2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 x14ac:dyDescent="0.3">
      <c r="A695" s="7"/>
      <c r="B695" s="2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 x14ac:dyDescent="0.3">
      <c r="A696" s="7"/>
      <c r="B696" s="2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 x14ac:dyDescent="0.3">
      <c r="A697" s="7"/>
      <c r="B697" s="2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 x14ac:dyDescent="0.3">
      <c r="A698" s="7"/>
      <c r="B698" s="2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 x14ac:dyDescent="0.3">
      <c r="A699" s="7"/>
      <c r="B699" s="2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 x14ac:dyDescent="0.3">
      <c r="A700" s="7"/>
      <c r="B700" s="2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 x14ac:dyDescent="0.3">
      <c r="A701" s="7"/>
      <c r="B701" s="2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 x14ac:dyDescent="0.3">
      <c r="A702" s="7"/>
      <c r="B702" s="2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 x14ac:dyDescent="0.3">
      <c r="A703" s="7"/>
      <c r="B703" s="2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 x14ac:dyDescent="0.3">
      <c r="A704" s="7"/>
      <c r="B704" s="2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 x14ac:dyDescent="0.3">
      <c r="A705" s="7"/>
      <c r="B705" s="2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 x14ac:dyDescent="0.3">
      <c r="A706" s="7"/>
      <c r="B706" s="2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 x14ac:dyDescent="0.3">
      <c r="A707" s="7"/>
      <c r="B707" s="2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 x14ac:dyDescent="0.3">
      <c r="A708" s="7"/>
      <c r="B708" s="2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 x14ac:dyDescent="0.3">
      <c r="A709" s="7"/>
      <c r="B709" s="2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 x14ac:dyDescent="0.3">
      <c r="A710" s="7"/>
      <c r="B710" s="2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 x14ac:dyDescent="0.3">
      <c r="A711" s="7"/>
      <c r="B711" s="2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 x14ac:dyDescent="0.3">
      <c r="A712" s="7"/>
      <c r="B712" s="2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 x14ac:dyDescent="0.3">
      <c r="A713" s="7"/>
      <c r="B713" s="2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 x14ac:dyDescent="0.3">
      <c r="A714" s="7"/>
      <c r="B714" s="2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 x14ac:dyDescent="0.3">
      <c r="A715" s="7"/>
      <c r="B715" s="2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 x14ac:dyDescent="0.3">
      <c r="A716" s="7"/>
      <c r="B716" s="2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 x14ac:dyDescent="0.3">
      <c r="A717" s="7"/>
      <c r="B717" s="2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 x14ac:dyDescent="0.3">
      <c r="A718" s="7"/>
      <c r="B718" s="2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 x14ac:dyDescent="0.3">
      <c r="A719" s="7"/>
      <c r="B719" s="2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 x14ac:dyDescent="0.3">
      <c r="A720" s="7"/>
      <c r="B720" s="2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 x14ac:dyDescent="0.3">
      <c r="A721" s="7"/>
      <c r="B721" s="2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 x14ac:dyDescent="0.3">
      <c r="A722" s="7"/>
      <c r="B722" s="2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 x14ac:dyDescent="0.3">
      <c r="A723" s="7"/>
      <c r="B723" s="2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 x14ac:dyDescent="0.3">
      <c r="A724" s="7"/>
      <c r="B724" s="2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 x14ac:dyDescent="0.3">
      <c r="A725" s="7"/>
      <c r="B725" s="2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 x14ac:dyDescent="0.3">
      <c r="A726" s="7"/>
      <c r="B726" s="2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 x14ac:dyDescent="0.3">
      <c r="A727" s="7"/>
      <c r="B727" s="2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 x14ac:dyDescent="0.3">
      <c r="A728" s="7"/>
      <c r="B728" s="2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 x14ac:dyDescent="0.3">
      <c r="A729" s="7"/>
      <c r="B729" s="2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 x14ac:dyDescent="0.3">
      <c r="A730" s="7"/>
      <c r="B730" s="2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 x14ac:dyDescent="0.3">
      <c r="A731" s="7"/>
      <c r="B731" s="2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 x14ac:dyDescent="0.3">
      <c r="A732" s="7"/>
      <c r="B732" s="2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 x14ac:dyDescent="0.3">
      <c r="A733" s="7"/>
      <c r="B733" s="2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 x14ac:dyDescent="0.3">
      <c r="A734" s="7"/>
      <c r="B734" s="2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 x14ac:dyDescent="0.3">
      <c r="A735" s="7"/>
      <c r="B735" s="2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 x14ac:dyDescent="0.3">
      <c r="A736" s="7"/>
      <c r="B736" s="2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 x14ac:dyDescent="0.3">
      <c r="A737" s="7"/>
      <c r="B737" s="2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 x14ac:dyDescent="0.3">
      <c r="A738" s="7"/>
      <c r="B738" s="2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 x14ac:dyDescent="0.3">
      <c r="A739" s="7"/>
      <c r="B739" s="2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 x14ac:dyDescent="0.3">
      <c r="A740" s="7"/>
      <c r="B740" s="2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 x14ac:dyDescent="0.3">
      <c r="A741" s="7"/>
      <c r="B741" s="2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 x14ac:dyDescent="0.3">
      <c r="A742" s="7"/>
      <c r="B742" s="2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 x14ac:dyDescent="0.3">
      <c r="A743" s="7"/>
      <c r="B743" s="2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 x14ac:dyDescent="0.3">
      <c r="A744" s="7"/>
      <c r="B744" s="2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 x14ac:dyDescent="0.3">
      <c r="A745" s="7"/>
      <c r="B745" s="2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 x14ac:dyDescent="0.3">
      <c r="A746" s="7"/>
      <c r="B746" s="2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 x14ac:dyDescent="0.3">
      <c r="A747" s="7"/>
      <c r="B747" s="2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 x14ac:dyDescent="0.3">
      <c r="A748" s="7"/>
      <c r="B748" s="2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 x14ac:dyDescent="0.3">
      <c r="A749" s="7"/>
      <c r="B749" s="2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 x14ac:dyDescent="0.3">
      <c r="A750" s="7"/>
      <c r="B750" s="2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 x14ac:dyDescent="0.3">
      <c r="A751" s="7"/>
      <c r="B751" s="2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 customHeight="1" x14ac:dyDescent="0.3">
      <c r="A752" s="7"/>
      <c r="B752" s="2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 customHeight="1" x14ac:dyDescent="0.3">
      <c r="A753" s="7"/>
      <c r="B753" s="2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 customHeight="1" x14ac:dyDescent="0.3">
      <c r="A754" s="7"/>
      <c r="B754" s="2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 customHeight="1" x14ac:dyDescent="0.3">
      <c r="A755" s="7"/>
      <c r="B755" s="2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 customHeight="1" x14ac:dyDescent="0.3">
      <c r="A756" s="7"/>
      <c r="B756" s="2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 customHeight="1" x14ac:dyDescent="0.3">
      <c r="A757" s="7"/>
      <c r="B757" s="2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 customHeight="1" x14ac:dyDescent="0.3">
      <c r="A758" s="7"/>
      <c r="B758" s="2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 customHeight="1" x14ac:dyDescent="0.3">
      <c r="A759" s="7"/>
      <c r="B759" s="2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 customHeight="1" x14ac:dyDescent="0.3">
      <c r="A760" s="7"/>
      <c r="B760" s="2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 customHeight="1" x14ac:dyDescent="0.3">
      <c r="A761" s="7"/>
      <c r="B761" s="2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 customHeight="1" x14ac:dyDescent="0.3">
      <c r="A762" s="7"/>
      <c r="B762" s="2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 customHeight="1" x14ac:dyDescent="0.3">
      <c r="A763" s="7"/>
      <c r="B763" s="2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 customHeight="1" x14ac:dyDescent="0.3">
      <c r="A764" s="7"/>
      <c r="B764" s="2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 customHeight="1" x14ac:dyDescent="0.3">
      <c r="A765" s="7"/>
      <c r="B765" s="2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 customHeight="1" x14ac:dyDescent="0.3">
      <c r="A766" s="7"/>
      <c r="B766" s="2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 customHeight="1" x14ac:dyDescent="0.3">
      <c r="A767" s="7"/>
      <c r="B767" s="2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 customHeight="1" x14ac:dyDescent="0.3">
      <c r="A768" s="7"/>
      <c r="B768" s="2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 customHeight="1" x14ac:dyDescent="0.3">
      <c r="A769" s="7"/>
      <c r="B769" s="2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 customHeight="1" x14ac:dyDescent="0.3">
      <c r="A770" s="7"/>
      <c r="B770" s="2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 customHeight="1" x14ac:dyDescent="0.3">
      <c r="A771" s="7"/>
      <c r="B771" s="2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 customHeight="1" x14ac:dyDescent="0.3">
      <c r="A772" s="7"/>
      <c r="B772" s="2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 customHeight="1" x14ac:dyDescent="0.3">
      <c r="A773" s="7"/>
      <c r="B773" s="2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 customHeight="1" x14ac:dyDescent="0.3">
      <c r="A774" s="7"/>
      <c r="B774" s="2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 customHeight="1" x14ac:dyDescent="0.3">
      <c r="A775" s="7"/>
      <c r="B775" s="2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 customHeight="1" x14ac:dyDescent="0.3">
      <c r="A776" s="7"/>
      <c r="B776" s="2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 customHeight="1" x14ac:dyDescent="0.3">
      <c r="A777" s="7"/>
      <c r="B777" s="2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 customHeight="1" x14ac:dyDescent="0.3">
      <c r="A778" s="7"/>
      <c r="B778" s="2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 customHeight="1" x14ac:dyDescent="0.3">
      <c r="A779" s="7"/>
      <c r="B779" s="2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75" customHeight="1" x14ac:dyDescent="0.3">
      <c r="A780" s="7"/>
      <c r="B780" s="2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75" customHeight="1" x14ac:dyDescent="0.3">
      <c r="A781" s="7"/>
      <c r="B781" s="2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75" customHeight="1" x14ac:dyDescent="0.3">
      <c r="A782" s="7"/>
      <c r="B782" s="2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75" customHeight="1" x14ac:dyDescent="0.3">
      <c r="A783" s="7"/>
      <c r="B783" s="2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75" customHeight="1" x14ac:dyDescent="0.3">
      <c r="A784" s="7"/>
      <c r="B784" s="2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75" customHeight="1" x14ac:dyDescent="0.3">
      <c r="A785" s="7"/>
      <c r="B785" s="2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75" customHeight="1" x14ac:dyDescent="0.3">
      <c r="A786" s="7"/>
      <c r="B786" s="2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75" customHeight="1" x14ac:dyDescent="0.3">
      <c r="A787" s="7"/>
      <c r="B787" s="2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75" customHeight="1" x14ac:dyDescent="0.3">
      <c r="A788" s="7"/>
      <c r="B788" s="2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75" customHeight="1" x14ac:dyDescent="0.3">
      <c r="A789" s="7"/>
      <c r="B789" s="2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75" customHeight="1" x14ac:dyDescent="0.3">
      <c r="A790" s="7"/>
      <c r="B790" s="2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75" customHeight="1" x14ac:dyDescent="0.3">
      <c r="A791" s="7"/>
      <c r="B791" s="2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75" customHeight="1" x14ac:dyDescent="0.3">
      <c r="A792" s="7"/>
      <c r="B792" s="2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75" customHeight="1" x14ac:dyDescent="0.3">
      <c r="A793" s="7"/>
      <c r="B793" s="2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75" customHeight="1" x14ac:dyDescent="0.3">
      <c r="A794" s="7"/>
      <c r="B794" s="2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75" customHeight="1" x14ac:dyDescent="0.3">
      <c r="A795" s="7"/>
      <c r="B795" s="2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75" customHeight="1" x14ac:dyDescent="0.3">
      <c r="A796" s="7"/>
      <c r="B796" s="2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75" customHeight="1" x14ac:dyDescent="0.3">
      <c r="A797" s="7"/>
      <c r="B797" s="2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75" customHeight="1" x14ac:dyDescent="0.3">
      <c r="A798" s="7"/>
      <c r="B798" s="2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75" customHeight="1" x14ac:dyDescent="0.3">
      <c r="A799" s="7"/>
      <c r="B799" s="2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75" customHeight="1" x14ac:dyDescent="0.3">
      <c r="A800" s="7"/>
      <c r="B800" s="2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75" customHeight="1" x14ac:dyDescent="0.3">
      <c r="A801" s="7"/>
      <c r="B801" s="2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75" customHeight="1" x14ac:dyDescent="0.3">
      <c r="A802" s="7"/>
      <c r="B802" s="2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75" customHeight="1" x14ac:dyDescent="0.3">
      <c r="A803" s="7"/>
      <c r="B803" s="2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75" customHeight="1" x14ac:dyDescent="0.3">
      <c r="A804" s="7"/>
      <c r="B804" s="2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75" customHeight="1" x14ac:dyDescent="0.3">
      <c r="A805" s="7"/>
      <c r="B805" s="2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75" customHeight="1" x14ac:dyDescent="0.3">
      <c r="A806" s="7"/>
      <c r="B806" s="2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75" customHeight="1" x14ac:dyDescent="0.3">
      <c r="A807" s="7"/>
      <c r="B807" s="2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75" customHeight="1" x14ac:dyDescent="0.3">
      <c r="A808" s="7"/>
      <c r="B808" s="2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75" customHeight="1" x14ac:dyDescent="0.3">
      <c r="A809" s="7"/>
      <c r="B809" s="2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75" customHeight="1" x14ac:dyDescent="0.3">
      <c r="A810" s="7"/>
      <c r="B810" s="2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75" customHeight="1" x14ac:dyDescent="0.3">
      <c r="A811" s="7"/>
      <c r="B811" s="2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75" customHeight="1" x14ac:dyDescent="0.3">
      <c r="A812" s="7"/>
      <c r="B812" s="2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75" customHeight="1" x14ac:dyDescent="0.3">
      <c r="A813" s="7"/>
      <c r="B813" s="2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75" customHeight="1" x14ac:dyDescent="0.3">
      <c r="A814" s="7"/>
      <c r="B814" s="2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75" customHeight="1" x14ac:dyDescent="0.3">
      <c r="A815" s="7"/>
      <c r="B815" s="2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75" customHeight="1" x14ac:dyDescent="0.3">
      <c r="A816" s="7"/>
      <c r="B816" s="2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75" customHeight="1" x14ac:dyDescent="0.3">
      <c r="A817" s="7"/>
      <c r="B817" s="2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75" customHeight="1" x14ac:dyDescent="0.3">
      <c r="A818" s="7"/>
      <c r="B818" s="2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75" customHeight="1" x14ac:dyDescent="0.3">
      <c r="A819" s="7"/>
      <c r="B819" s="2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75" customHeight="1" x14ac:dyDescent="0.3">
      <c r="A820" s="7"/>
      <c r="B820" s="2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75" customHeight="1" x14ac:dyDescent="0.3">
      <c r="A821" s="7"/>
      <c r="B821" s="2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75" customHeight="1" x14ac:dyDescent="0.3">
      <c r="A822" s="7"/>
      <c r="B822" s="2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75" customHeight="1" x14ac:dyDescent="0.3">
      <c r="A823" s="7"/>
      <c r="B823" s="2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75" customHeight="1" x14ac:dyDescent="0.3">
      <c r="A824" s="7"/>
      <c r="B824" s="2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75" customHeight="1" x14ac:dyDescent="0.3">
      <c r="A825" s="7"/>
      <c r="B825" s="2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75" customHeight="1" x14ac:dyDescent="0.3">
      <c r="A826" s="7"/>
      <c r="B826" s="2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75" customHeight="1" x14ac:dyDescent="0.3">
      <c r="A827" s="7"/>
      <c r="B827" s="2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75" customHeight="1" x14ac:dyDescent="0.3">
      <c r="A828" s="7"/>
      <c r="B828" s="2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75" customHeight="1" x14ac:dyDescent="0.3">
      <c r="A829" s="7"/>
      <c r="B829" s="2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75" customHeight="1" x14ac:dyDescent="0.3">
      <c r="A830" s="7"/>
      <c r="B830" s="2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75" customHeight="1" x14ac:dyDescent="0.3">
      <c r="A831" s="7"/>
      <c r="B831" s="2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75" customHeight="1" x14ac:dyDescent="0.3">
      <c r="A832" s="7"/>
      <c r="B832" s="2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75" customHeight="1" x14ac:dyDescent="0.3">
      <c r="A833" s="7"/>
      <c r="B833" s="2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75" customHeight="1" x14ac:dyDescent="0.3">
      <c r="A834" s="7"/>
      <c r="B834" s="2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75" customHeight="1" x14ac:dyDescent="0.3">
      <c r="A835" s="7"/>
      <c r="B835" s="2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75" customHeight="1" x14ac:dyDescent="0.3">
      <c r="A836" s="7"/>
      <c r="B836" s="2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75" customHeight="1" x14ac:dyDescent="0.3">
      <c r="A837" s="7"/>
      <c r="B837" s="2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75" customHeight="1" x14ac:dyDescent="0.3">
      <c r="A838" s="7"/>
      <c r="B838" s="2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75" customHeight="1" x14ac:dyDescent="0.3">
      <c r="A839" s="7"/>
      <c r="B839" s="2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75" customHeight="1" x14ac:dyDescent="0.3">
      <c r="A840" s="7"/>
      <c r="B840" s="2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75" customHeight="1" x14ac:dyDescent="0.3">
      <c r="A841" s="7"/>
      <c r="B841" s="2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75" customHeight="1" x14ac:dyDescent="0.3">
      <c r="A842" s="7"/>
      <c r="B842" s="2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75" customHeight="1" x14ac:dyDescent="0.3">
      <c r="A843" s="7"/>
      <c r="B843" s="2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75" customHeight="1" x14ac:dyDescent="0.3">
      <c r="A844" s="7"/>
      <c r="B844" s="2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75" customHeight="1" x14ac:dyDescent="0.3">
      <c r="A845" s="7"/>
      <c r="B845" s="2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75" customHeight="1" x14ac:dyDescent="0.3">
      <c r="A846" s="7"/>
      <c r="B846" s="2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75" customHeight="1" x14ac:dyDescent="0.3">
      <c r="A847" s="7"/>
      <c r="B847" s="2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75" customHeight="1" x14ac:dyDescent="0.3">
      <c r="A848" s="7"/>
      <c r="B848" s="2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75" customHeight="1" x14ac:dyDescent="0.3">
      <c r="A849" s="7"/>
      <c r="B849" s="2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75" customHeight="1" x14ac:dyDescent="0.3">
      <c r="A850" s="7"/>
      <c r="B850" s="2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75" customHeight="1" x14ac:dyDescent="0.3">
      <c r="A851" s="7"/>
      <c r="B851" s="2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75" customHeight="1" x14ac:dyDescent="0.3">
      <c r="A852" s="7"/>
      <c r="B852" s="2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75" customHeight="1" x14ac:dyDescent="0.3">
      <c r="A853" s="7"/>
      <c r="B853" s="2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75" customHeight="1" x14ac:dyDescent="0.3">
      <c r="A854" s="7"/>
      <c r="B854" s="2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75" customHeight="1" x14ac:dyDescent="0.3">
      <c r="A855" s="7"/>
      <c r="B855" s="2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75" customHeight="1" x14ac:dyDescent="0.3">
      <c r="A856" s="7"/>
      <c r="B856" s="2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75" customHeight="1" x14ac:dyDescent="0.3">
      <c r="A857" s="7"/>
      <c r="B857" s="2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75" customHeight="1" x14ac:dyDescent="0.3">
      <c r="A858" s="7"/>
      <c r="B858" s="2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75" customHeight="1" x14ac:dyDescent="0.3">
      <c r="A859" s="7"/>
      <c r="B859" s="2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75" customHeight="1" x14ac:dyDescent="0.3">
      <c r="A860" s="7"/>
      <c r="B860" s="2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75" customHeight="1" x14ac:dyDescent="0.3">
      <c r="A861" s="7"/>
      <c r="B861" s="2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75" customHeight="1" x14ac:dyDescent="0.3">
      <c r="A862" s="7"/>
      <c r="B862" s="2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75" customHeight="1" x14ac:dyDescent="0.3">
      <c r="A863" s="7"/>
      <c r="B863" s="2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75" customHeight="1" x14ac:dyDescent="0.3">
      <c r="A864" s="7"/>
      <c r="B864" s="2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75" customHeight="1" x14ac:dyDescent="0.3">
      <c r="A865" s="7"/>
      <c r="B865" s="2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75" customHeight="1" x14ac:dyDescent="0.3">
      <c r="A866" s="7"/>
      <c r="B866" s="2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75" customHeight="1" x14ac:dyDescent="0.3">
      <c r="A867" s="7"/>
      <c r="B867" s="2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75" customHeight="1" x14ac:dyDescent="0.3">
      <c r="A868" s="7"/>
      <c r="B868" s="2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75" customHeight="1" x14ac:dyDescent="0.3">
      <c r="A869" s="7"/>
      <c r="B869" s="2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75" customHeight="1" x14ac:dyDescent="0.3">
      <c r="A870" s="7"/>
      <c r="B870" s="2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75" customHeight="1" x14ac:dyDescent="0.3">
      <c r="A871" s="7"/>
      <c r="B871" s="2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75" customHeight="1" x14ac:dyDescent="0.3">
      <c r="A872" s="7"/>
      <c r="B872" s="2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75" customHeight="1" x14ac:dyDescent="0.3">
      <c r="A873" s="7"/>
      <c r="B873" s="2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75" customHeight="1" x14ac:dyDescent="0.3">
      <c r="A874" s="7"/>
      <c r="B874" s="2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75" customHeight="1" x14ac:dyDescent="0.3">
      <c r="A875" s="7"/>
      <c r="B875" s="2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75" customHeight="1" x14ac:dyDescent="0.3">
      <c r="A876" s="7"/>
      <c r="B876" s="2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75" customHeight="1" x14ac:dyDescent="0.3">
      <c r="A877" s="7"/>
      <c r="B877" s="2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75" customHeight="1" x14ac:dyDescent="0.3">
      <c r="A878" s="7"/>
      <c r="B878" s="2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75" customHeight="1" x14ac:dyDescent="0.3">
      <c r="A879" s="7"/>
      <c r="B879" s="2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75" customHeight="1" x14ac:dyDescent="0.3">
      <c r="A880" s="7"/>
      <c r="B880" s="2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75" customHeight="1" x14ac:dyDescent="0.3">
      <c r="A881" s="7"/>
      <c r="B881" s="2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75" customHeight="1" x14ac:dyDescent="0.3">
      <c r="A882" s="7"/>
      <c r="B882" s="2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75" customHeight="1" x14ac:dyDescent="0.3">
      <c r="A883" s="7"/>
      <c r="B883" s="2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75" customHeight="1" x14ac:dyDescent="0.3">
      <c r="A884" s="7"/>
      <c r="B884" s="2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75" customHeight="1" x14ac:dyDescent="0.3">
      <c r="A885" s="7"/>
      <c r="B885" s="2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75" customHeight="1" x14ac:dyDescent="0.3">
      <c r="A886" s="7"/>
      <c r="B886" s="2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75" customHeight="1" x14ac:dyDescent="0.3">
      <c r="A887" s="7"/>
      <c r="B887" s="2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75" customHeight="1" x14ac:dyDescent="0.3">
      <c r="A888" s="7"/>
      <c r="B888" s="2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75" customHeight="1" x14ac:dyDescent="0.3">
      <c r="A889" s="7"/>
      <c r="B889" s="2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75" customHeight="1" x14ac:dyDescent="0.3">
      <c r="A890" s="7"/>
      <c r="B890" s="2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75" customHeight="1" x14ac:dyDescent="0.3">
      <c r="A891" s="7"/>
      <c r="B891" s="2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75" customHeight="1" x14ac:dyDescent="0.3">
      <c r="A892" s="7"/>
      <c r="B892" s="2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75" customHeight="1" x14ac:dyDescent="0.3">
      <c r="A893" s="7"/>
      <c r="B893" s="2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75" customHeight="1" x14ac:dyDescent="0.3">
      <c r="A894" s="7"/>
      <c r="B894" s="2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75" customHeight="1" x14ac:dyDescent="0.3">
      <c r="A895" s="7"/>
      <c r="B895" s="2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75" customHeight="1" x14ac:dyDescent="0.3">
      <c r="A896" s="7"/>
      <c r="B896" s="2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75" customHeight="1" x14ac:dyDescent="0.3">
      <c r="A897" s="7"/>
      <c r="B897" s="2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75" customHeight="1" x14ac:dyDescent="0.3">
      <c r="A898" s="7"/>
      <c r="B898" s="2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75" customHeight="1" x14ac:dyDescent="0.3">
      <c r="A899" s="7"/>
      <c r="B899" s="2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75" customHeight="1" x14ac:dyDescent="0.3">
      <c r="A900" s="7"/>
      <c r="B900" s="2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75" customHeight="1" x14ac:dyDescent="0.3">
      <c r="A901" s="7"/>
      <c r="B901" s="2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75" customHeight="1" x14ac:dyDescent="0.3">
      <c r="A902" s="7"/>
      <c r="B902" s="2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75" customHeight="1" x14ac:dyDescent="0.3">
      <c r="A903" s="7"/>
      <c r="B903" s="2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75" customHeight="1" x14ac:dyDescent="0.3">
      <c r="A904" s="7"/>
      <c r="B904" s="2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75" customHeight="1" x14ac:dyDescent="0.3">
      <c r="A905" s="7"/>
      <c r="B905" s="2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75" customHeight="1" x14ac:dyDescent="0.3">
      <c r="A906" s="7"/>
      <c r="B906" s="2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75" customHeight="1" x14ac:dyDescent="0.3">
      <c r="A907" s="7"/>
      <c r="B907" s="2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75" customHeight="1" x14ac:dyDescent="0.3">
      <c r="A908" s="7"/>
      <c r="B908" s="2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75" customHeight="1" x14ac:dyDescent="0.3">
      <c r="A909" s="7"/>
      <c r="B909" s="2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75" customHeight="1" x14ac:dyDescent="0.3">
      <c r="A910" s="7"/>
      <c r="B910" s="2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.75" customHeight="1" x14ac:dyDescent="0.3">
      <c r="A911" s="7"/>
      <c r="B911" s="2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.75" customHeight="1" x14ac:dyDescent="0.3">
      <c r="A912" s="7"/>
      <c r="B912" s="2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.75" customHeight="1" x14ac:dyDescent="0.3">
      <c r="A913" s="7"/>
      <c r="B913" s="2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.75" customHeight="1" x14ac:dyDescent="0.3">
      <c r="A914" s="7"/>
      <c r="B914" s="2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.75" customHeight="1" x14ac:dyDescent="0.3">
      <c r="A915" s="7"/>
      <c r="B915" s="2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.75" customHeight="1" x14ac:dyDescent="0.3">
      <c r="A916" s="7"/>
      <c r="B916" s="2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.75" customHeight="1" x14ac:dyDescent="0.3">
      <c r="A917" s="7"/>
      <c r="B917" s="2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.75" customHeight="1" x14ac:dyDescent="0.3">
      <c r="A918" s="7"/>
      <c r="B918" s="2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.75" customHeight="1" x14ac:dyDescent="0.3">
      <c r="A919" s="7"/>
      <c r="B919" s="2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.75" customHeight="1" x14ac:dyDescent="0.3">
      <c r="A920" s="7"/>
      <c r="B920" s="2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.75" customHeight="1" x14ac:dyDescent="0.3">
      <c r="A921" s="7"/>
      <c r="B921" s="2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.75" customHeight="1" x14ac:dyDescent="0.3">
      <c r="A922" s="7"/>
      <c r="B922" s="2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.75" customHeight="1" x14ac:dyDescent="0.3">
      <c r="A923" s="7"/>
      <c r="B923" s="2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.75" customHeight="1" x14ac:dyDescent="0.3">
      <c r="A924" s="7"/>
      <c r="B924" s="2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.75" customHeight="1" x14ac:dyDescent="0.3">
      <c r="A925" s="7"/>
      <c r="B925" s="2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.75" customHeight="1" x14ac:dyDescent="0.3">
      <c r="A926" s="7"/>
      <c r="B926" s="2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.75" customHeight="1" x14ac:dyDescent="0.3">
      <c r="A927" s="7"/>
      <c r="B927" s="2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.75" customHeight="1" x14ac:dyDescent="0.3">
      <c r="A928" s="7"/>
      <c r="B928" s="2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.75" customHeight="1" x14ac:dyDescent="0.3">
      <c r="A929" s="7"/>
      <c r="B929" s="2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.75" customHeight="1" x14ac:dyDescent="0.3">
      <c r="A930" s="7"/>
      <c r="B930" s="2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.75" customHeight="1" x14ac:dyDescent="0.3">
      <c r="A931" s="7"/>
      <c r="B931" s="2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.75" customHeight="1" x14ac:dyDescent="0.3">
      <c r="A932" s="7"/>
      <c r="B932" s="2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.75" customHeight="1" x14ac:dyDescent="0.3">
      <c r="A933" s="7"/>
      <c r="B933" s="2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.75" customHeight="1" x14ac:dyDescent="0.3">
      <c r="A934" s="7"/>
      <c r="B934" s="2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.75" customHeight="1" x14ac:dyDescent="0.3">
      <c r="A935" s="7"/>
      <c r="B935" s="2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.75" customHeight="1" x14ac:dyDescent="0.3">
      <c r="A936" s="7"/>
      <c r="B936" s="2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.75" customHeight="1" x14ac:dyDescent="0.3">
      <c r="A937" s="7"/>
      <c r="B937" s="2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.75" customHeight="1" x14ac:dyDescent="0.3">
      <c r="A938" s="7"/>
      <c r="B938" s="2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.75" customHeight="1" x14ac:dyDescent="0.3">
      <c r="A939" s="7"/>
      <c r="B939" s="2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.75" customHeight="1" x14ac:dyDescent="0.3">
      <c r="A940" s="7"/>
      <c r="B940" s="2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.75" customHeight="1" x14ac:dyDescent="0.3">
      <c r="A941" s="7"/>
      <c r="B941" s="2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.75" customHeight="1" x14ac:dyDescent="0.3">
      <c r="A942" s="7"/>
      <c r="B942" s="2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.75" customHeight="1" x14ac:dyDescent="0.3">
      <c r="A943" s="7"/>
      <c r="B943" s="2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.75" customHeight="1" x14ac:dyDescent="0.3">
      <c r="A944" s="7"/>
      <c r="B944" s="2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.75" customHeight="1" x14ac:dyDescent="0.3">
      <c r="A945" s="7"/>
      <c r="B945" s="2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.75" customHeight="1" x14ac:dyDescent="0.3">
      <c r="A946" s="7"/>
      <c r="B946" s="2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.75" customHeight="1" x14ac:dyDescent="0.3">
      <c r="A947" s="7"/>
      <c r="B947" s="2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.75" customHeight="1" x14ac:dyDescent="0.3">
      <c r="A948" s="7"/>
      <c r="B948" s="2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.75" customHeight="1" x14ac:dyDescent="0.3">
      <c r="A949" s="7"/>
      <c r="B949" s="2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.75" customHeight="1" x14ac:dyDescent="0.3">
      <c r="A950" s="7"/>
      <c r="B950" s="2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.75" customHeight="1" x14ac:dyDescent="0.3">
      <c r="A951" s="7"/>
      <c r="B951" s="2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.75" customHeight="1" x14ac:dyDescent="0.3">
      <c r="A952" s="7"/>
      <c r="B952" s="2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.75" customHeight="1" x14ac:dyDescent="0.3">
      <c r="A953" s="7"/>
      <c r="B953" s="2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.75" customHeight="1" x14ac:dyDescent="0.3">
      <c r="A954" s="7"/>
      <c r="B954" s="2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.75" customHeight="1" x14ac:dyDescent="0.3">
      <c r="A955" s="7"/>
      <c r="B955" s="2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.75" customHeight="1" x14ac:dyDescent="0.3">
      <c r="A956" s="7"/>
      <c r="B956" s="2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.75" customHeight="1" x14ac:dyDescent="0.3">
      <c r="A957" s="7"/>
      <c r="B957" s="2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.75" customHeight="1" x14ac:dyDescent="0.3">
      <c r="A958" s="7"/>
      <c r="B958" s="2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.75" customHeight="1" x14ac:dyDescent="0.3">
      <c r="A959" s="7"/>
      <c r="B959" s="2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.75" customHeight="1" x14ac:dyDescent="0.3">
      <c r="A960" s="7"/>
      <c r="B960" s="2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.75" customHeight="1" x14ac:dyDescent="0.3">
      <c r="A961" s="7"/>
      <c r="B961" s="2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.75" customHeight="1" x14ac:dyDescent="0.3">
      <c r="A962" s="7"/>
      <c r="B962" s="2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.75" customHeight="1" x14ac:dyDescent="0.3">
      <c r="A963" s="7"/>
      <c r="B963" s="2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.75" customHeight="1" x14ac:dyDescent="0.3">
      <c r="A964" s="7"/>
      <c r="B964" s="2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.75" customHeight="1" x14ac:dyDescent="0.3">
      <c r="A965" s="7"/>
      <c r="B965" s="2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.75" customHeight="1" x14ac:dyDescent="0.3">
      <c r="A966" s="7"/>
      <c r="B966" s="2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.75" customHeight="1" x14ac:dyDescent="0.3">
      <c r="A967" s="7"/>
      <c r="B967" s="2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.75" customHeight="1" x14ac:dyDescent="0.3">
      <c r="A968" s="7"/>
      <c r="B968" s="2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.75" customHeight="1" x14ac:dyDescent="0.3">
      <c r="A969" s="7"/>
      <c r="B969" s="2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.75" customHeight="1" x14ac:dyDescent="0.3">
      <c r="A970" s="7"/>
      <c r="B970" s="2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.75" customHeight="1" x14ac:dyDescent="0.3">
      <c r="A971" s="7"/>
      <c r="B971" s="2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.75" customHeight="1" x14ac:dyDescent="0.3">
      <c r="A972" s="7"/>
      <c r="B972" s="2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.75" customHeight="1" x14ac:dyDescent="0.3">
      <c r="A973" s="7"/>
      <c r="B973" s="2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.75" customHeight="1" x14ac:dyDescent="0.3">
      <c r="A974" s="7"/>
      <c r="B974" s="2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.75" customHeight="1" x14ac:dyDescent="0.3">
      <c r="A975" s="7"/>
      <c r="B975" s="2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.75" customHeight="1" x14ac:dyDescent="0.3">
      <c r="A976" s="7"/>
      <c r="B976" s="2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.75" customHeight="1" x14ac:dyDescent="0.3">
      <c r="A977" s="7"/>
      <c r="B977" s="2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.75" customHeight="1" x14ac:dyDescent="0.3">
      <c r="A978" s="7"/>
      <c r="B978" s="2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.75" customHeight="1" x14ac:dyDescent="0.3">
      <c r="A979" s="7"/>
      <c r="B979" s="2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.75" customHeight="1" x14ac:dyDescent="0.3">
      <c r="A980" s="7"/>
      <c r="B980" s="2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.75" customHeight="1" x14ac:dyDescent="0.3">
      <c r="A981" s="7"/>
      <c r="B981" s="2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.75" customHeight="1" x14ac:dyDescent="0.3">
      <c r="A982" s="7"/>
      <c r="B982" s="2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.75" customHeight="1" x14ac:dyDescent="0.3">
      <c r="A983" s="7"/>
      <c r="B983" s="2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.75" customHeight="1" x14ac:dyDescent="0.3">
      <c r="A984" s="7"/>
      <c r="B984" s="2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.75" customHeight="1" x14ac:dyDescent="0.3">
      <c r="A985" s="7"/>
      <c r="B985" s="2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.75" customHeight="1" x14ac:dyDescent="0.3">
      <c r="A986" s="7"/>
      <c r="B986" s="2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.75" customHeight="1" x14ac:dyDescent="0.3">
      <c r="A987" s="7"/>
      <c r="B987" s="2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.75" customHeight="1" x14ac:dyDescent="0.3">
      <c r="A988" s="7"/>
      <c r="B988" s="2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.75" customHeight="1" x14ac:dyDescent="0.3">
      <c r="A989" s="7"/>
      <c r="B989" s="2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.75" customHeight="1" x14ac:dyDescent="0.3">
      <c r="A990" s="7"/>
      <c r="B990" s="2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.75" customHeight="1" x14ac:dyDescent="0.3">
      <c r="A991" s="7"/>
      <c r="B991" s="2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.75" customHeight="1" x14ac:dyDescent="0.3">
      <c r="A992" s="7"/>
      <c r="B992" s="2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.75" customHeight="1" x14ac:dyDescent="0.3">
      <c r="A993" s="7"/>
      <c r="B993" s="2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.75" customHeight="1" x14ac:dyDescent="0.3">
      <c r="A994" s="7"/>
      <c r="B994" s="2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.75" customHeight="1" x14ac:dyDescent="0.3">
      <c r="A995" s="7"/>
      <c r="B995" s="2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.75" customHeight="1" x14ac:dyDescent="0.3">
      <c r="A996" s="7"/>
      <c r="B996" s="2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.75" customHeight="1" x14ac:dyDescent="0.3">
      <c r="A997" s="7"/>
      <c r="B997" s="2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.75" customHeight="1" x14ac:dyDescent="0.3">
      <c r="A998" s="7"/>
      <c r="B998" s="2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.75" customHeight="1" x14ac:dyDescent="0.3">
      <c r="A999" s="7"/>
      <c r="B999" s="2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.75" customHeight="1" x14ac:dyDescent="0.3">
      <c r="A1000" s="7"/>
      <c r="B1000" s="2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Uwe1ggackF4ijeKQRjKhUZQ46qllGM6yYYNpUAPJmEzMADf7CW55qtJsSvmewIXEayA4MXB/0uUr+t1E96KyKg==" saltValue="OWFJdyybVUbyDHyjAaJL5w==" spinCount="100000" sheet="1" objects="1" scenarios="1"/>
  <hyperlinks>
    <hyperlink ref="A30" r:id="rId1" xr:uid="{00000000-0004-0000-0100-000000000000}"/>
  </hyperlinks>
  <pageMargins left="0.7" right="0.7" top="0.75" bottom="0.75" header="0" footer="0"/>
  <pageSetup orientation="portrait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A1000"/>
  <sheetViews>
    <sheetView workbookViewId="0">
      <pane xSplit="1" ySplit="9" topLeftCell="G361" activePane="bottomRight" state="frozen"/>
      <selection pane="topRight" activeCell="B1" sqref="B1"/>
      <selection pane="bottomLeft" activeCell="A10" sqref="A10"/>
      <selection pane="bottomRight" activeCell="X1" sqref="G1:X1048576"/>
    </sheetView>
  </sheetViews>
  <sheetFormatPr defaultColWidth="14.44140625" defaultRowHeight="15" customHeight="1" x14ac:dyDescent="0.3"/>
  <cols>
    <col min="1" max="1" width="25.33203125" customWidth="1"/>
    <col min="2" max="2" width="18.33203125" customWidth="1"/>
    <col min="3" max="3" width="17.44140625" customWidth="1"/>
    <col min="4" max="4" width="8.109375" customWidth="1"/>
    <col min="5" max="5" width="22" customWidth="1"/>
    <col min="6" max="6" width="14.6640625" customWidth="1"/>
    <col min="7" max="7" width="6.109375" customWidth="1"/>
    <col min="8" max="8" width="5.88671875" customWidth="1"/>
    <col min="9" max="9" width="5.88671875" bestFit="1" customWidth="1"/>
    <col min="10" max="10" width="12.88671875" customWidth="1"/>
    <col min="11" max="11" width="5.88671875" bestFit="1" customWidth="1"/>
    <col min="12" max="12" width="9.109375" customWidth="1"/>
    <col min="13" max="13" width="15.33203125" customWidth="1"/>
    <col min="14" max="14" width="8.33203125" customWidth="1"/>
    <col min="15" max="16" width="6.77734375" bestFit="1" customWidth="1"/>
    <col min="17" max="17" width="12.88671875" customWidth="1"/>
    <col min="18" max="18" width="5.44140625" customWidth="1"/>
    <col min="19" max="19" width="16.109375" customWidth="1"/>
    <col min="20" max="20" width="6.109375" customWidth="1"/>
    <col min="21" max="21" width="6.5546875" customWidth="1"/>
    <col min="22" max="22" width="10.77734375" bestFit="1" customWidth="1"/>
    <col min="23" max="23" width="6.88671875" bestFit="1" customWidth="1"/>
    <col min="24" max="24" width="12.21875" bestFit="1" customWidth="1"/>
    <col min="25" max="25" width="14.33203125" customWidth="1"/>
    <col min="26" max="26" width="21.6640625" customWidth="1"/>
    <col min="27" max="27" width="22.44140625" customWidth="1"/>
  </cols>
  <sheetData>
    <row r="1" spans="1:27" ht="15" customHeight="1" x14ac:dyDescent="0.3">
      <c r="A1" s="47" t="s">
        <v>8</v>
      </c>
      <c r="B1" s="48">
        <f>'Objectif de productivité'!C6</f>
        <v>45597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49"/>
      <c r="Y1" s="7"/>
      <c r="Z1" s="7"/>
      <c r="AA1" s="7"/>
    </row>
    <row r="2" spans="1:27" ht="15" customHeight="1" x14ac:dyDescent="0.3">
      <c r="A2" s="50" t="s">
        <v>92</v>
      </c>
      <c r="B2" s="51">
        <f>A375</f>
        <v>45657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49"/>
      <c r="Y2" s="7"/>
      <c r="Z2" s="7"/>
      <c r="AA2" s="7"/>
    </row>
    <row r="3" spans="1:27" ht="15" customHeight="1" x14ac:dyDescent="0.3">
      <c r="A3" s="50" t="s">
        <v>93</v>
      </c>
      <c r="B3" s="51">
        <f ca="1">TODAY()</f>
        <v>45588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49"/>
      <c r="Y3" s="7"/>
      <c r="Z3" s="7"/>
      <c r="AA3" s="7"/>
    </row>
    <row r="4" spans="1:27" ht="15" customHeight="1" x14ac:dyDescent="0.3">
      <c r="A4" s="50" t="s">
        <v>94</v>
      </c>
      <c r="B4" s="52">
        <f>B2-B1</f>
        <v>60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49"/>
      <c r="Y4" s="7"/>
      <c r="Z4" s="7"/>
      <c r="AA4" s="7"/>
    </row>
    <row r="5" spans="1:27" ht="15" customHeight="1" x14ac:dyDescent="0.3">
      <c r="A5" s="50" t="s">
        <v>95</v>
      </c>
      <c r="B5" s="52">
        <f ca="1">B3-B1</f>
        <v>-9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49"/>
      <c r="Y5" s="7"/>
      <c r="Z5" s="7"/>
      <c r="AA5" s="7"/>
    </row>
    <row r="6" spans="1:27" ht="15" customHeight="1" x14ac:dyDescent="0.3">
      <c r="A6" s="50" t="s">
        <v>96</v>
      </c>
      <c r="B6" s="52">
        <f>WEEKNUM(B2,1)-WEEKNUM(B1,1)</f>
        <v>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49"/>
      <c r="Y6" s="7"/>
      <c r="Z6" s="7"/>
      <c r="AA6" s="7"/>
    </row>
    <row r="7" spans="1:27" ht="15" customHeight="1" x14ac:dyDescent="0.3">
      <c r="A7" s="50" t="s">
        <v>97</v>
      </c>
      <c r="B7" s="52">
        <f ca="1">(B3-B1)/7</f>
        <v>-1.2857142857142858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49"/>
      <c r="Y7" s="7"/>
      <c r="Z7" s="7"/>
      <c r="AA7" s="7"/>
    </row>
    <row r="8" spans="1:27" ht="15" customHeight="1" x14ac:dyDescent="0.3">
      <c r="A8" s="53" t="s">
        <v>98</v>
      </c>
      <c r="B8" s="54">
        <f ca="1">WEEKNUM(B3,1)</f>
        <v>43</v>
      </c>
      <c r="C8" s="7"/>
      <c r="D8" s="7"/>
      <c r="E8" s="7"/>
      <c r="F8" s="7"/>
      <c r="G8" s="181" t="s">
        <v>99</v>
      </c>
      <c r="H8" s="182"/>
      <c r="I8" s="182"/>
      <c r="J8" s="182"/>
      <c r="K8" s="183"/>
      <c r="L8" s="7"/>
      <c r="M8" s="7"/>
      <c r="N8" s="7"/>
      <c r="O8" s="181" t="s">
        <v>100</v>
      </c>
      <c r="P8" s="182"/>
      <c r="Q8" s="182"/>
      <c r="R8" s="183"/>
      <c r="S8" s="181" t="s">
        <v>101</v>
      </c>
      <c r="T8" s="182"/>
      <c r="U8" s="183"/>
      <c r="V8" s="7"/>
      <c r="W8" s="7"/>
      <c r="X8" s="49"/>
      <c r="Y8" s="7"/>
      <c r="Z8" s="7"/>
      <c r="AA8" s="7"/>
    </row>
    <row r="9" spans="1:27" ht="15" customHeight="1" x14ac:dyDescent="0.3">
      <c r="A9" s="55" t="s">
        <v>8</v>
      </c>
      <c r="B9" s="56" t="s">
        <v>102</v>
      </c>
      <c r="C9" s="57" t="s">
        <v>103</v>
      </c>
      <c r="D9" s="57" t="s">
        <v>104</v>
      </c>
      <c r="E9" s="57" t="s">
        <v>105</v>
      </c>
      <c r="F9" s="58" t="s">
        <v>106</v>
      </c>
      <c r="G9" s="59" t="s">
        <v>33</v>
      </c>
      <c r="H9" s="58" t="s">
        <v>107</v>
      </c>
      <c r="I9" s="58" t="s">
        <v>108</v>
      </c>
      <c r="J9" s="58" t="s">
        <v>109</v>
      </c>
      <c r="K9" s="60" t="s">
        <v>110</v>
      </c>
      <c r="L9" s="61" t="s">
        <v>111</v>
      </c>
      <c r="M9" s="58" t="s">
        <v>112</v>
      </c>
      <c r="N9" s="58" t="s">
        <v>113</v>
      </c>
      <c r="O9" s="59" t="s">
        <v>114</v>
      </c>
      <c r="P9" s="58" t="s">
        <v>115</v>
      </c>
      <c r="Q9" s="58" t="s">
        <v>109</v>
      </c>
      <c r="R9" s="60" t="s">
        <v>110</v>
      </c>
      <c r="S9" s="59" t="s">
        <v>32</v>
      </c>
      <c r="T9" s="59" t="s">
        <v>33</v>
      </c>
      <c r="U9" s="60" t="s">
        <v>34</v>
      </c>
      <c r="V9" s="58" t="s">
        <v>116</v>
      </c>
      <c r="W9" s="58" t="s">
        <v>117</v>
      </c>
      <c r="X9" s="62" t="s">
        <v>118</v>
      </c>
      <c r="Y9" s="58" t="s">
        <v>6</v>
      </c>
      <c r="Z9" s="58" t="s">
        <v>119</v>
      </c>
      <c r="AA9" s="60" t="s">
        <v>120</v>
      </c>
    </row>
    <row r="10" spans="1:27" ht="15" customHeight="1" x14ac:dyDescent="0.3">
      <c r="A10" s="63">
        <f>'Plan daffaires - Objectif'!B12</f>
        <v>45292</v>
      </c>
      <c r="B10" s="64">
        <f t="shared" ref="B10:B264" si="0">IF(C10&gt;0,1,0)</f>
        <v>0</v>
      </c>
      <c r="C10" s="185"/>
      <c r="D10" s="185"/>
      <c r="E10" s="185"/>
      <c r="F10" s="186"/>
      <c r="G10" s="187"/>
      <c r="H10" s="185"/>
      <c r="I10" s="185"/>
      <c r="J10" s="185"/>
      <c r="K10" s="188"/>
      <c r="L10" s="189">
        <f t="shared" ref="L10:L11" si="1">E10-F10</f>
        <v>0</v>
      </c>
      <c r="M10" s="185"/>
      <c r="N10" s="186"/>
      <c r="O10" s="187"/>
      <c r="P10" s="185"/>
      <c r="Q10" s="185"/>
      <c r="R10" s="188"/>
      <c r="S10" s="187"/>
      <c r="T10" s="185"/>
      <c r="U10" s="188"/>
      <c r="V10" s="185"/>
      <c r="W10" s="185"/>
      <c r="X10" s="166"/>
      <c r="Y10" s="65">
        <f>'Plan daffaires - Objectif'!B13+F10-T10-U10-M10</f>
        <v>2</v>
      </c>
      <c r="Z10" s="64">
        <f t="shared" ref="Z10:Z264" si="2">M10+N10-V10</f>
        <v>0</v>
      </c>
      <c r="AA10" s="66">
        <f>'Plan daffaires - Objectif'!B14+Z10-W10</f>
        <v>1</v>
      </c>
    </row>
    <row r="11" spans="1:27" ht="15" customHeight="1" x14ac:dyDescent="0.3">
      <c r="A11" s="67">
        <f t="shared" ref="A11:A265" si="3">A10+1</f>
        <v>45293</v>
      </c>
      <c r="B11" s="68">
        <f t="shared" si="0"/>
        <v>1</v>
      </c>
      <c r="C11" s="190">
        <v>4</v>
      </c>
      <c r="D11" s="185">
        <v>28</v>
      </c>
      <c r="E11" s="185">
        <v>1</v>
      </c>
      <c r="F11" s="186">
        <v>1</v>
      </c>
      <c r="G11" s="187">
        <v>0</v>
      </c>
      <c r="H11" s="185">
        <v>0</v>
      </c>
      <c r="I11" s="185">
        <v>0</v>
      </c>
      <c r="J11" s="190">
        <v>0</v>
      </c>
      <c r="K11" s="188">
        <v>1</v>
      </c>
      <c r="L11" s="191">
        <f t="shared" si="1"/>
        <v>0</v>
      </c>
      <c r="M11" s="185">
        <v>0</v>
      </c>
      <c r="N11" s="186">
        <v>1</v>
      </c>
      <c r="O11" s="192">
        <v>1</v>
      </c>
      <c r="P11" s="190">
        <v>0</v>
      </c>
      <c r="Q11" s="190">
        <v>0</v>
      </c>
      <c r="R11" s="193">
        <v>0</v>
      </c>
      <c r="S11" s="187">
        <v>0</v>
      </c>
      <c r="T11" s="185">
        <v>0</v>
      </c>
      <c r="U11" s="188">
        <v>0</v>
      </c>
      <c r="V11" s="185">
        <v>1</v>
      </c>
      <c r="W11" s="185">
        <v>1</v>
      </c>
      <c r="X11" s="166">
        <v>0</v>
      </c>
      <c r="Y11" s="14">
        <f t="shared" ref="Y11:Y265" si="4">Y10+F11-T11-U11-M11</f>
        <v>3</v>
      </c>
      <c r="Z11" s="68">
        <f t="shared" si="2"/>
        <v>0</v>
      </c>
      <c r="AA11" s="52">
        <f t="shared" ref="AA11:AA265" si="5">AA10+Z11-W11</f>
        <v>0</v>
      </c>
    </row>
    <row r="12" spans="1:27" ht="15" customHeight="1" x14ac:dyDescent="0.3">
      <c r="A12" s="67">
        <f t="shared" si="3"/>
        <v>45294</v>
      </c>
      <c r="B12" s="68">
        <f t="shared" si="0"/>
        <v>1</v>
      </c>
      <c r="C12" s="190">
        <v>2</v>
      </c>
      <c r="D12" s="185">
        <v>15</v>
      </c>
      <c r="E12" s="185">
        <v>0</v>
      </c>
      <c r="F12" s="186">
        <v>0</v>
      </c>
      <c r="G12" s="187">
        <v>0</v>
      </c>
      <c r="H12" s="185">
        <v>0</v>
      </c>
      <c r="I12" s="185">
        <v>0</v>
      </c>
      <c r="J12" s="190">
        <v>0</v>
      </c>
      <c r="K12" s="188">
        <v>0</v>
      </c>
      <c r="L12" s="191">
        <v>0</v>
      </c>
      <c r="M12" s="185">
        <v>0</v>
      </c>
      <c r="N12" s="186">
        <v>0</v>
      </c>
      <c r="O12" s="192"/>
      <c r="P12" s="190"/>
      <c r="Q12" s="190"/>
      <c r="R12" s="193"/>
      <c r="S12" s="187">
        <v>0</v>
      </c>
      <c r="T12" s="185">
        <v>0</v>
      </c>
      <c r="U12" s="188">
        <v>0</v>
      </c>
      <c r="V12" s="185">
        <v>0</v>
      </c>
      <c r="W12" s="185">
        <v>0</v>
      </c>
      <c r="X12" s="166">
        <v>0</v>
      </c>
      <c r="Y12" s="14">
        <f t="shared" si="4"/>
        <v>3</v>
      </c>
      <c r="Z12" s="68">
        <f t="shared" si="2"/>
        <v>0</v>
      </c>
      <c r="AA12" s="52">
        <f t="shared" si="5"/>
        <v>0</v>
      </c>
    </row>
    <row r="13" spans="1:27" ht="15" customHeight="1" x14ac:dyDescent="0.3">
      <c r="A13" s="67">
        <f t="shared" si="3"/>
        <v>45295</v>
      </c>
      <c r="B13" s="68">
        <f t="shared" si="0"/>
        <v>1</v>
      </c>
      <c r="C13" s="190">
        <v>3</v>
      </c>
      <c r="D13" s="185">
        <v>20</v>
      </c>
      <c r="E13" s="185">
        <v>0</v>
      </c>
      <c r="F13" s="186">
        <v>0</v>
      </c>
      <c r="G13" s="187">
        <v>0</v>
      </c>
      <c r="H13" s="185">
        <v>0</v>
      </c>
      <c r="I13" s="185">
        <v>0</v>
      </c>
      <c r="J13" s="190">
        <v>0</v>
      </c>
      <c r="K13" s="188">
        <v>0</v>
      </c>
      <c r="L13" s="191">
        <f t="shared" ref="L13:L267" si="6">E13-F13</f>
        <v>0</v>
      </c>
      <c r="M13" s="185">
        <v>0</v>
      </c>
      <c r="N13" s="186">
        <v>0</v>
      </c>
      <c r="O13" s="192"/>
      <c r="P13" s="190"/>
      <c r="Q13" s="190"/>
      <c r="R13" s="193"/>
      <c r="S13" s="187">
        <v>0</v>
      </c>
      <c r="T13" s="185">
        <v>0</v>
      </c>
      <c r="U13" s="188">
        <v>0</v>
      </c>
      <c r="V13" s="185">
        <v>0</v>
      </c>
      <c r="W13" s="185">
        <v>0</v>
      </c>
      <c r="X13" s="166">
        <v>9000</v>
      </c>
      <c r="Y13" s="14">
        <f t="shared" si="4"/>
        <v>3</v>
      </c>
      <c r="Z13" s="68">
        <f t="shared" si="2"/>
        <v>0</v>
      </c>
      <c r="AA13" s="52">
        <f t="shared" si="5"/>
        <v>0</v>
      </c>
    </row>
    <row r="14" spans="1:27" ht="15" customHeight="1" x14ac:dyDescent="0.3">
      <c r="A14" s="67">
        <f t="shared" si="3"/>
        <v>45296</v>
      </c>
      <c r="B14" s="68">
        <f t="shared" si="0"/>
        <v>1</v>
      </c>
      <c r="C14" s="190">
        <v>3</v>
      </c>
      <c r="D14" s="185">
        <v>20</v>
      </c>
      <c r="E14" s="185">
        <v>0</v>
      </c>
      <c r="F14" s="186">
        <v>0</v>
      </c>
      <c r="G14" s="187">
        <v>0</v>
      </c>
      <c r="H14" s="185">
        <v>0</v>
      </c>
      <c r="I14" s="185">
        <v>0</v>
      </c>
      <c r="J14" s="190">
        <v>0</v>
      </c>
      <c r="K14" s="188">
        <v>0</v>
      </c>
      <c r="L14" s="191">
        <f t="shared" si="6"/>
        <v>0</v>
      </c>
      <c r="M14" s="185">
        <v>0</v>
      </c>
      <c r="N14" s="186">
        <v>0</v>
      </c>
      <c r="O14" s="192"/>
      <c r="P14" s="190"/>
      <c r="Q14" s="190"/>
      <c r="R14" s="193"/>
      <c r="S14" s="187">
        <v>0</v>
      </c>
      <c r="T14" s="185">
        <v>0</v>
      </c>
      <c r="U14" s="188">
        <v>0</v>
      </c>
      <c r="V14" s="185">
        <v>0</v>
      </c>
      <c r="W14" s="185">
        <v>0</v>
      </c>
      <c r="X14" s="166">
        <v>0</v>
      </c>
      <c r="Y14" s="14">
        <f t="shared" si="4"/>
        <v>3</v>
      </c>
      <c r="Z14" s="68">
        <f t="shared" si="2"/>
        <v>0</v>
      </c>
      <c r="AA14" s="52">
        <f t="shared" si="5"/>
        <v>0</v>
      </c>
    </row>
    <row r="15" spans="1:27" ht="15" customHeight="1" x14ac:dyDescent="0.3">
      <c r="A15" s="67">
        <f t="shared" si="3"/>
        <v>45297</v>
      </c>
      <c r="B15" s="68">
        <f t="shared" si="0"/>
        <v>1</v>
      </c>
      <c r="C15" s="190">
        <v>3</v>
      </c>
      <c r="D15" s="185">
        <v>20</v>
      </c>
      <c r="E15" s="185">
        <v>0</v>
      </c>
      <c r="F15" s="186">
        <v>0</v>
      </c>
      <c r="G15" s="187">
        <v>0</v>
      </c>
      <c r="H15" s="185">
        <v>0</v>
      </c>
      <c r="I15" s="185">
        <v>0</v>
      </c>
      <c r="J15" s="190">
        <v>0</v>
      </c>
      <c r="K15" s="188">
        <v>0</v>
      </c>
      <c r="L15" s="191">
        <f t="shared" si="6"/>
        <v>0</v>
      </c>
      <c r="M15" s="185">
        <v>0</v>
      </c>
      <c r="N15" s="186">
        <v>0</v>
      </c>
      <c r="O15" s="192"/>
      <c r="P15" s="190"/>
      <c r="Q15" s="190"/>
      <c r="R15" s="193"/>
      <c r="S15" s="187">
        <v>0</v>
      </c>
      <c r="T15" s="185">
        <v>0</v>
      </c>
      <c r="U15" s="188">
        <v>0</v>
      </c>
      <c r="V15" s="185">
        <v>0</v>
      </c>
      <c r="W15" s="185">
        <v>0</v>
      </c>
      <c r="X15" s="166">
        <v>0</v>
      </c>
      <c r="Y15" s="14">
        <f t="shared" si="4"/>
        <v>3</v>
      </c>
      <c r="Z15" s="68">
        <f t="shared" si="2"/>
        <v>0</v>
      </c>
      <c r="AA15" s="52">
        <f t="shared" si="5"/>
        <v>0</v>
      </c>
    </row>
    <row r="16" spans="1:27" ht="15" customHeight="1" x14ac:dyDescent="0.3">
      <c r="A16" s="67">
        <f t="shared" si="3"/>
        <v>45298</v>
      </c>
      <c r="B16" s="68">
        <f t="shared" si="0"/>
        <v>1</v>
      </c>
      <c r="C16" s="190">
        <v>3</v>
      </c>
      <c r="D16" s="185">
        <v>20</v>
      </c>
      <c r="E16" s="185">
        <v>0</v>
      </c>
      <c r="F16" s="186">
        <v>0</v>
      </c>
      <c r="G16" s="187">
        <v>0</v>
      </c>
      <c r="H16" s="185">
        <v>0</v>
      </c>
      <c r="I16" s="185">
        <v>0</v>
      </c>
      <c r="J16" s="190">
        <v>0</v>
      </c>
      <c r="K16" s="188">
        <v>0</v>
      </c>
      <c r="L16" s="191">
        <f t="shared" si="6"/>
        <v>0</v>
      </c>
      <c r="M16" s="185">
        <v>0</v>
      </c>
      <c r="N16" s="186">
        <v>0</v>
      </c>
      <c r="O16" s="192"/>
      <c r="P16" s="190"/>
      <c r="Q16" s="190"/>
      <c r="R16" s="193"/>
      <c r="S16" s="187">
        <v>0</v>
      </c>
      <c r="T16" s="185">
        <v>0</v>
      </c>
      <c r="U16" s="188">
        <v>0</v>
      </c>
      <c r="V16" s="185">
        <v>0</v>
      </c>
      <c r="W16" s="185">
        <v>0</v>
      </c>
      <c r="X16" s="166">
        <v>0</v>
      </c>
      <c r="Y16" s="14">
        <f t="shared" si="4"/>
        <v>3</v>
      </c>
      <c r="Z16" s="68">
        <f t="shared" si="2"/>
        <v>0</v>
      </c>
      <c r="AA16" s="52">
        <f t="shared" si="5"/>
        <v>0</v>
      </c>
    </row>
    <row r="17" spans="1:27" ht="15" customHeight="1" x14ac:dyDescent="0.3">
      <c r="A17" s="67">
        <f t="shared" si="3"/>
        <v>45299</v>
      </c>
      <c r="B17" s="68">
        <f t="shared" si="0"/>
        <v>0</v>
      </c>
      <c r="C17" s="190"/>
      <c r="D17" s="185"/>
      <c r="E17" s="185"/>
      <c r="F17" s="186"/>
      <c r="G17" s="187"/>
      <c r="H17" s="185"/>
      <c r="I17" s="185"/>
      <c r="J17" s="190"/>
      <c r="K17" s="188"/>
      <c r="L17" s="191">
        <f t="shared" si="6"/>
        <v>0</v>
      </c>
      <c r="M17" s="185"/>
      <c r="N17" s="186"/>
      <c r="O17" s="192"/>
      <c r="P17" s="190"/>
      <c r="Q17" s="190"/>
      <c r="R17" s="193"/>
      <c r="S17" s="187"/>
      <c r="T17" s="185"/>
      <c r="U17" s="188"/>
      <c r="V17" s="185"/>
      <c r="W17" s="185"/>
      <c r="X17" s="166"/>
      <c r="Y17" s="14">
        <f t="shared" si="4"/>
        <v>3</v>
      </c>
      <c r="Z17" s="68">
        <f t="shared" si="2"/>
        <v>0</v>
      </c>
      <c r="AA17" s="52">
        <f t="shared" si="5"/>
        <v>0</v>
      </c>
    </row>
    <row r="18" spans="1:27" ht="15" customHeight="1" x14ac:dyDescent="0.3">
      <c r="A18" s="67">
        <f t="shared" si="3"/>
        <v>45300</v>
      </c>
      <c r="B18" s="68">
        <f t="shared" si="0"/>
        <v>0</v>
      </c>
      <c r="C18" s="190"/>
      <c r="D18" s="185"/>
      <c r="E18" s="185"/>
      <c r="F18" s="186"/>
      <c r="G18" s="187"/>
      <c r="H18" s="185"/>
      <c r="I18" s="185"/>
      <c r="J18" s="190"/>
      <c r="K18" s="188"/>
      <c r="L18" s="191">
        <f t="shared" si="6"/>
        <v>0</v>
      </c>
      <c r="M18" s="185"/>
      <c r="N18" s="186"/>
      <c r="O18" s="192"/>
      <c r="P18" s="190"/>
      <c r="Q18" s="190"/>
      <c r="R18" s="193"/>
      <c r="S18" s="187"/>
      <c r="T18" s="185"/>
      <c r="U18" s="188"/>
      <c r="V18" s="185"/>
      <c r="W18" s="185"/>
      <c r="X18" s="166"/>
      <c r="Y18" s="14">
        <f t="shared" si="4"/>
        <v>3</v>
      </c>
      <c r="Z18" s="68">
        <f t="shared" si="2"/>
        <v>0</v>
      </c>
      <c r="AA18" s="52">
        <f t="shared" si="5"/>
        <v>0</v>
      </c>
    </row>
    <row r="19" spans="1:27" ht="15" customHeight="1" x14ac:dyDescent="0.3">
      <c r="A19" s="67">
        <f t="shared" si="3"/>
        <v>45301</v>
      </c>
      <c r="B19" s="68">
        <f t="shared" si="0"/>
        <v>1</v>
      </c>
      <c r="C19" s="190">
        <v>3</v>
      </c>
      <c r="D19" s="185">
        <v>25</v>
      </c>
      <c r="E19" s="185">
        <v>0</v>
      </c>
      <c r="F19" s="186">
        <v>0</v>
      </c>
      <c r="G19" s="187">
        <v>0</v>
      </c>
      <c r="H19" s="185">
        <v>0</v>
      </c>
      <c r="I19" s="185">
        <v>0</v>
      </c>
      <c r="J19" s="190"/>
      <c r="K19" s="188">
        <v>0</v>
      </c>
      <c r="L19" s="191">
        <f t="shared" si="6"/>
        <v>0</v>
      </c>
      <c r="M19" s="185">
        <v>0</v>
      </c>
      <c r="N19" s="186">
        <v>0</v>
      </c>
      <c r="O19" s="192"/>
      <c r="P19" s="190"/>
      <c r="Q19" s="190"/>
      <c r="R19" s="193"/>
      <c r="S19" s="187">
        <v>0</v>
      </c>
      <c r="T19" s="185">
        <v>0</v>
      </c>
      <c r="U19" s="188">
        <v>0</v>
      </c>
      <c r="V19" s="185">
        <v>0</v>
      </c>
      <c r="W19" s="185">
        <v>0</v>
      </c>
      <c r="X19" s="166">
        <v>0</v>
      </c>
      <c r="Y19" s="14">
        <f t="shared" si="4"/>
        <v>3</v>
      </c>
      <c r="Z19" s="68">
        <f t="shared" si="2"/>
        <v>0</v>
      </c>
      <c r="AA19" s="52">
        <f t="shared" si="5"/>
        <v>0</v>
      </c>
    </row>
    <row r="20" spans="1:27" ht="15" customHeight="1" x14ac:dyDescent="0.3">
      <c r="A20" s="67">
        <f t="shared" si="3"/>
        <v>45302</v>
      </c>
      <c r="B20" s="68">
        <f t="shared" si="0"/>
        <v>1</v>
      </c>
      <c r="C20" s="190">
        <v>3</v>
      </c>
      <c r="D20" s="185">
        <v>35</v>
      </c>
      <c r="E20" s="185">
        <v>0</v>
      </c>
      <c r="F20" s="186">
        <v>0</v>
      </c>
      <c r="G20" s="187">
        <v>0</v>
      </c>
      <c r="H20" s="185">
        <v>0</v>
      </c>
      <c r="I20" s="185">
        <v>0</v>
      </c>
      <c r="J20" s="190">
        <v>0</v>
      </c>
      <c r="K20" s="188">
        <v>0</v>
      </c>
      <c r="L20" s="191">
        <f t="shared" si="6"/>
        <v>0</v>
      </c>
      <c r="M20" s="185">
        <v>0</v>
      </c>
      <c r="N20" s="186">
        <v>0</v>
      </c>
      <c r="O20" s="192"/>
      <c r="P20" s="190"/>
      <c r="Q20" s="190"/>
      <c r="R20" s="193"/>
      <c r="S20" s="187">
        <v>0</v>
      </c>
      <c r="T20" s="185">
        <v>0</v>
      </c>
      <c r="U20" s="188">
        <v>0</v>
      </c>
      <c r="V20" s="185">
        <v>0</v>
      </c>
      <c r="W20" s="185">
        <v>0</v>
      </c>
      <c r="X20" s="166">
        <v>0</v>
      </c>
      <c r="Y20" s="14">
        <f t="shared" si="4"/>
        <v>3</v>
      </c>
      <c r="Z20" s="68">
        <f t="shared" si="2"/>
        <v>0</v>
      </c>
      <c r="AA20" s="52">
        <f t="shared" si="5"/>
        <v>0</v>
      </c>
    </row>
    <row r="21" spans="1:27" ht="15" customHeight="1" x14ac:dyDescent="0.3">
      <c r="A21" s="67">
        <f t="shared" si="3"/>
        <v>45303</v>
      </c>
      <c r="B21" s="68">
        <f t="shared" si="0"/>
        <v>1</v>
      </c>
      <c r="C21" s="190">
        <v>3</v>
      </c>
      <c r="D21" s="185">
        <v>29</v>
      </c>
      <c r="E21" s="185">
        <v>1</v>
      </c>
      <c r="F21" s="186">
        <v>0</v>
      </c>
      <c r="G21" s="187">
        <v>0</v>
      </c>
      <c r="H21" s="185">
        <v>0</v>
      </c>
      <c r="I21" s="185">
        <v>1</v>
      </c>
      <c r="J21" s="190">
        <v>0</v>
      </c>
      <c r="K21" s="188">
        <v>0</v>
      </c>
      <c r="L21" s="191">
        <f t="shared" si="6"/>
        <v>1</v>
      </c>
      <c r="M21" s="185">
        <v>0</v>
      </c>
      <c r="N21" s="186">
        <v>0</v>
      </c>
      <c r="O21" s="192"/>
      <c r="P21" s="190"/>
      <c r="Q21" s="190"/>
      <c r="R21" s="193"/>
      <c r="S21" s="187">
        <v>0</v>
      </c>
      <c r="T21" s="185">
        <v>0</v>
      </c>
      <c r="U21" s="188">
        <v>0</v>
      </c>
      <c r="V21" s="185">
        <v>0</v>
      </c>
      <c r="W21" s="185">
        <v>0</v>
      </c>
      <c r="X21" s="166">
        <v>0</v>
      </c>
      <c r="Y21" s="14">
        <f t="shared" si="4"/>
        <v>3</v>
      </c>
      <c r="Z21" s="68">
        <f t="shared" si="2"/>
        <v>0</v>
      </c>
      <c r="AA21" s="52">
        <f t="shared" si="5"/>
        <v>0</v>
      </c>
    </row>
    <row r="22" spans="1:27" ht="15" customHeight="1" x14ac:dyDescent="0.3">
      <c r="A22" s="67">
        <f t="shared" si="3"/>
        <v>45304</v>
      </c>
      <c r="B22" s="68">
        <f t="shared" si="0"/>
        <v>1</v>
      </c>
      <c r="C22" s="190">
        <v>3</v>
      </c>
      <c r="D22" s="185">
        <v>29</v>
      </c>
      <c r="E22" s="185">
        <v>0</v>
      </c>
      <c r="F22" s="186">
        <v>0</v>
      </c>
      <c r="G22" s="187">
        <v>0</v>
      </c>
      <c r="H22" s="185">
        <v>0</v>
      </c>
      <c r="I22" s="185">
        <v>0</v>
      </c>
      <c r="J22" s="190">
        <v>0</v>
      </c>
      <c r="K22" s="188">
        <v>0</v>
      </c>
      <c r="L22" s="191">
        <f t="shared" si="6"/>
        <v>0</v>
      </c>
      <c r="M22" s="185">
        <v>0</v>
      </c>
      <c r="N22" s="186">
        <v>0</v>
      </c>
      <c r="O22" s="192"/>
      <c r="P22" s="190"/>
      <c r="Q22" s="190"/>
      <c r="R22" s="193"/>
      <c r="S22" s="187">
        <v>0</v>
      </c>
      <c r="T22" s="185">
        <v>0</v>
      </c>
      <c r="U22" s="188">
        <v>0</v>
      </c>
      <c r="V22" s="185">
        <v>0</v>
      </c>
      <c r="W22" s="185">
        <v>1</v>
      </c>
      <c r="X22" s="166">
        <v>10000</v>
      </c>
      <c r="Y22" s="14">
        <f t="shared" si="4"/>
        <v>3</v>
      </c>
      <c r="Z22" s="68">
        <f t="shared" si="2"/>
        <v>0</v>
      </c>
      <c r="AA22" s="52">
        <f t="shared" si="5"/>
        <v>-1</v>
      </c>
    </row>
    <row r="23" spans="1:27" ht="15" customHeight="1" x14ac:dyDescent="0.3">
      <c r="A23" s="67">
        <f t="shared" si="3"/>
        <v>45305</v>
      </c>
      <c r="B23" s="68">
        <f t="shared" si="0"/>
        <v>1</v>
      </c>
      <c r="C23" s="190">
        <v>3</v>
      </c>
      <c r="D23" s="185">
        <v>29</v>
      </c>
      <c r="E23" s="185">
        <v>1</v>
      </c>
      <c r="F23" s="186">
        <v>1</v>
      </c>
      <c r="G23" s="187">
        <v>0</v>
      </c>
      <c r="H23" s="185">
        <v>1</v>
      </c>
      <c r="I23" s="185">
        <v>0</v>
      </c>
      <c r="J23" s="190">
        <v>0</v>
      </c>
      <c r="K23" s="188">
        <v>0</v>
      </c>
      <c r="L23" s="191">
        <f t="shared" si="6"/>
        <v>0</v>
      </c>
      <c r="M23" s="185">
        <v>0</v>
      </c>
      <c r="N23" s="186">
        <v>0</v>
      </c>
      <c r="O23" s="192"/>
      <c r="P23" s="190"/>
      <c r="Q23" s="190"/>
      <c r="R23" s="193"/>
      <c r="S23" s="187">
        <v>0</v>
      </c>
      <c r="T23" s="185">
        <v>0</v>
      </c>
      <c r="U23" s="188">
        <v>0</v>
      </c>
      <c r="V23" s="185">
        <v>0</v>
      </c>
      <c r="W23" s="185">
        <v>0</v>
      </c>
      <c r="X23" s="166">
        <v>0</v>
      </c>
      <c r="Y23" s="14">
        <f t="shared" si="4"/>
        <v>4</v>
      </c>
      <c r="Z23" s="68">
        <f t="shared" si="2"/>
        <v>0</v>
      </c>
      <c r="AA23" s="52">
        <f t="shared" si="5"/>
        <v>-1</v>
      </c>
    </row>
    <row r="24" spans="1:27" ht="15" customHeight="1" x14ac:dyDescent="0.3">
      <c r="A24" s="67">
        <f t="shared" si="3"/>
        <v>45306</v>
      </c>
      <c r="B24" s="68">
        <f t="shared" si="0"/>
        <v>0</v>
      </c>
      <c r="C24" s="190"/>
      <c r="D24" s="185"/>
      <c r="E24" s="185"/>
      <c r="F24" s="186"/>
      <c r="G24" s="187"/>
      <c r="H24" s="185"/>
      <c r="I24" s="185"/>
      <c r="J24" s="190"/>
      <c r="K24" s="188"/>
      <c r="L24" s="191">
        <f t="shared" si="6"/>
        <v>0</v>
      </c>
      <c r="M24" s="185"/>
      <c r="N24" s="186"/>
      <c r="O24" s="192"/>
      <c r="P24" s="190"/>
      <c r="Q24" s="190"/>
      <c r="R24" s="193"/>
      <c r="S24" s="187"/>
      <c r="T24" s="185"/>
      <c r="U24" s="188"/>
      <c r="V24" s="185"/>
      <c r="W24" s="185"/>
      <c r="X24" s="166"/>
      <c r="Y24" s="14">
        <f t="shared" si="4"/>
        <v>4</v>
      </c>
      <c r="Z24" s="68">
        <f t="shared" si="2"/>
        <v>0</v>
      </c>
      <c r="AA24" s="52">
        <f t="shared" si="5"/>
        <v>-1</v>
      </c>
    </row>
    <row r="25" spans="1:27" ht="15" customHeight="1" x14ac:dyDescent="0.3">
      <c r="A25" s="67">
        <f t="shared" si="3"/>
        <v>45307</v>
      </c>
      <c r="B25" s="68">
        <f t="shared" si="0"/>
        <v>0</v>
      </c>
      <c r="C25" s="190"/>
      <c r="D25" s="185"/>
      <c r="E25" s="185"/>
      <c r="F25" s="186"/>
      <c r="G25" s="187"/>
      <c r="H25" s="185"/>
      <c r="I25" s="185"/>
      <c r="J25" s="190"/>
      <c r="K25" s="188"/>
      <c r="L25" s="191">
        <f t="shared" si="6"/>
        <v>0</v>
      </c>
      <c r="M25" s="185"/>
      <c r="N25" s="186"/>
      <c r="O25" s="192"/>
      <c r="P25" s="190"/>
      <c r="Q25" s="190"/>
      <c r="R25" s="193"/>
      <c r="S25" s="187"/>
      <c r="T25" s="185"/>
      <c r="U25" s="188"/>
      <c r="V25" s="185"/>
      <c r="W25" s="185"/>
      <c r="X25" s="166"/>
      <c r="Y25" s="14">
        <f t="shared" si="4"/>
        <v>4</v>
      </c>
      <c r="Z25" s="68">
        <f t="shared" si="2"/>
        <v>0</v>
      </c>
      <c r="AA25" s="52">
        <f t="shared" si="5"/>
        <v>-1</v>
      </c>
    </row>
    <row r="26" spans="1:27" ht="15" customHeight="1" x14ac:dyDescent="0.3">
      <c r="A26" s="67">
        <f t="shared" si="3"/>
        <v>45308</v>
      </c>
      <c r="B26" s="68">
        <f t="shared" si="0"/>
        <v>1</v>
      </c>
      <c r="C26" s="190">
        <v>2</v>
      </c>
      <c r="D26" s="185">
        <v>30</v>
      </c>
      <c r="E26" s="185">
        <v>1</v>
      </c>
      <c r="F26" s="186">
        <v>0</v>
      </c>
      <c r="G26" s="187">
        <v>1</v>
      </c>
      <c r="H26" s="185">
        <v>0</v>
      </c>
      <c r="I26" s="185">
        <v>0</v>
      </c>
      <c r="J26" s="190">
        <v>0</v>
      </c>
      <c r="K26" s="188">
        <v>0</v>
      </c>
      <c r="L26" s="191">
        <f t="shared" si="6"/>
        <v>1</v>
      </c>
      <c r="M26" s="185">
        <v>0</v>
      </c>
      <c r="N26" s="186">
        <v>0</v>
      </c>
      <c r="O26" s="192"/>
      <c r="P26" s="190"/>
      <c r="Q26" s="190"/>
      <c r="R26" s="193"/>
      <c r="S26" s="187">
        <v>0</v>
      </c>
      <c r="T26" s="185">
        <v>0</v>
      </c>
      <c r="U26" s="188">
        <v>0</v>
      </c>
      <c r="V26" s="185">
        <v>0</v>
      </c>
      <c r="W26" s="185">
        <v>0</v>
      </c>
      <c r="X26" s="166">
        <v>10000</v>
      </c>
      <c r="Y26" s="14">
        <f t="shared" si="4"/>
        <v>4</v>
      </c>
      <c r="Z26" s="68">
        <f t="shared" si="2"/>
        <v>0</v>
      </c>
      <c r="AA26" s="52">
        <f t="shared" si="5"/>
        <v>-1</v>
      </c>
    </row>
    <row r="27" spans="1:27" ht="15" customHeight="1" x14ac:dyDescent="0.3">
      <c r="A27" s="67">
        <f t="shared" si="3"/>
        <v>45309</v>
      </c>
      <c r="B27" s="68">
        <f t="shared" si="0"/>
        <v>1</v>
      </c>
      <c r="C27" s="190">
        <v>2</v>
      </c>
      <c r="D27" s="185">
        <v>15</v>
      </c>
      <c r="E27" s="185">
        <v>0</v>
      </c>
      <c r="F27" s="186">
        <v>0</v>
      </c>
      <c r="G27" s="187">
        <v>0</v>
      </c>
      <c r="H27" s="185">
        <v>0</v>
      </c>
      <c r="I27" s="185">
        <v>0</v>
      </c>
      <c r="J27" s="190">
        <v>0</v>
      </c>
      <c r="K27" s="188">
        <v>0</v>
      </c>
      <c r="L27" s="191">
        <f t="shared" si="6"/>
        <v>0</v>
      </c>
      <c r="M27" s="185">
        <v>0</v>
      </c>
      <c r="N27" s="186">
        <v>0</v>
      </c>
      <c r="O27" s="192"/>
      <c r="P27" s="190"/>
      <c r="Q27" s="190"/>
      <c r="R27" s="193"/>
      <c r="S27" s="187">
        <v>0</v>
      </c>
      <c r="T27" s="185">
        <v>0</v>
      </c>
      <c r="U27" s="188">
        <v>0</v>
      </c>
      <c r="V27" s="185">
        <v>0</v>
      </c>
      <c r="W27" s="185">
        <v>0</v>
      </c>
      <c r="X27" s="166">
        <v>0</v>
      </c>
      <c r="Y27" s="14">
        <f t="shared" si="4"/>
        <v>4</v>
      </c>
      <c r="Z27" s="68">
        <f t="shared" si="2"/>
        <v>0</v>
      </c>
      <c r="AA27" s="52">
        <f t="shared" si="5"/>
        <v>-1</v>
      </c>
    </row>
    <row r="28" spans="1:27" ht="15" customHeight="1" x14ac:dyDescent="0.3">
      <c r="A28" s="67">
        <f t="shared" si="3"/>
        <v>45310</v>
      </c>
      <c r="B28" s="68">
        <f t="shared" si="0"/>
        <v>1</v>
      </c>
      <c r="C28" s="190">
        <v>3</v>
      </c>
      <c r="D28" s="185">
        <v>20</v>
      </c>
      <c r="E28" s="185">
        <v>0</v>
      </c>
      <c r="F28" s="186">
        <v>0</v>
      </c>
      <c r="G28" s="187">
        <v>0</v>
      </c>
      <c r="H28" s="185">
        <v>0</v>
      </c>
      <c r="I28" s="185">
        <v>0</v>
      </c>
      <c r="J28" s="190">
        <v>0</v>
      </c>
      <c r="K28" s="188">
        <v>0</v>
      </c>
      <c r="L28" s="191">
        <f t="shared" si="6"/>
        <v>0</v>
      </c>
      <c r="M28" s="185">
        <v>0</v>
      </c>
      <c r="N28" s="186">
        <v>0</v>
      </c>
      <c r="O28" s="192"/>
      <c r="P28" s="190"/>
      <c r="Q28" s="190"/>
      <c r="R28" s="193"/>
      <c r="S28" s="187">
        <v>0</v>
      </c>
      <c r="T28" s="185">
        <v>0</v>
      </c>
      <c r="U28" s="188">
        <v>0</v>
      </c>
      <c r="V28" s="185">
        <v>0</v>
      </c>
      <c r="W28" s="185">
        <v>0</v>
      </c>
      <c r="X28" s="166">
        <v>0</v>
      </c>
      <c r="Y28" s="14">
        <f t="shared" si="4"/>
        <v>4</v>
      </c>
      <c r="Z28" s="68">
        <f t="shared" si="2"/>
        <v>0</v>
      </c>
      <c r="AA28" s="52">
        <f t="shared" si="5"/>
        <v>-1</v>
      </c>
    </row>
    <row r="29" spans="1:27" ht="15" customHeight="1" x14ac:dyDescent="0.3">
      <c r="A29" s="67">
        <f t="shared" si="3"/>
        <v>45311</v>
      </c>
      <c r="B29" s="68">
        <f t="shared" si="0"/>
        <v>1</v>
      </c>
      <c r="C29" s="190">
        <v>3</v>
      </c>
      <c r="D29" s="185">
        <v>20</v>
      </c>
      <c r="E29" s="185">
        <v>0</v>
      </c>
      <c r="F29" s="186">
        <v>0</v>
      </c>
      <c r="G29" s="187">
        <v>0</v>
      </c>
      <c r="H29" s="185">
        <v>0</v>
      </c>
      <c r="I29" s="185">
        <v>0</v>
      </c>
      <c r="J29" s="190">
        <v>0</v>
      </c>
      <c r="K29" s="188">
        <v>0</v>
      </c>
      <c r="L29" s="191">
        <f t="shared" si="6"/>
        <v>0</v>
      </c>
      <c r="M29" s="185">
        <v>0</v>
      </c>
      <c r="N29" s="186">
        <v>0</v>
      </c>
      <c r="O29" s="192"/>
      <c r="P29" s="190"/>
      <c r="Q29" s="190"/>
      <c r="R29" s="193"/>
      <c r="S29" s="187">
        <v>0</v>
      </c>
      <c r="T29" s="185">
        <v>0</v>
      </c>
      <c r="U29" s="188">
        <v>0</v>
      </c>
      <c r="V29" s="185">
        <v>0</v>
      </c>
      <c r="W29" s="185">
        <v>0</v>
      </c>
      <c r="X29" s="166">
        <v>0</v>
      </c>
      <c r="Y29" s="14">
        <f t="shared" si="4"/>
        <v>4</v>
      </c>
      <c r="Z29" s="68">
        <f t="shared" si="2"/>
        <v>0</v>
      </c>
      <c r="AA29" s="52">
        <f t="shared" si="5"/>
        <v>-1</v>
      </c>
    </row>
    <row r="30" spans="1:27" ht="15" customHeight="1" x14ac:dyDescent="0.3">
      <c r="A30" s="67">
        <f t="shared" si="3"/>
        <v>45312</v>
      </c>
      <c r="B30" s="68">
        <f t="shared" si="0"/>
        <v>1</v>
      </c>
      <c r="C30" s="190">
        <v>3</v>
      </c>
      <c r="D30" s="185">
        <v>20</v>
      </c>
      <c r="E30" s="185">
        <v>0</v>
      </c>
      <c r="F30" s="186">
        <v>0</v>
      </c>
      <c r="G30" s="187">
        <v>0</v>
      </c>
      <c r="H30" s="185">
        <v>0</v>
      </c>
      <c r="I30" s="185">
        <v>0</v>
      </c>
      <c r="J30" s="190">
        <v>0</v>
      </c>
      <c r="K30" s="188">
        <v>0</v>
      </c>
      <c r="L30" s="191">
        <f t="shared" si="6"/>
        <v>0</v>
      </c>
      <c r="M30" s="185">
        <v>0</v>
      </c>
      <c r="N30" s="186">
        <v>0</v>
      </c>
      <c r="O30" s="192"/>
      <c r="P30" s="190"/>
      <c r="Q30" s="190"/>
      <c r="R30" s="193"/>
      <c r="S30" s="187">
        <v>0</v>
      </c>
      <c r="T30" s="185">
        <v>0</v>
      </c>
      <c r="U30" s="188">
        <v>0</v>
      </c>
      <c r="V30" s="185">
        <v>0</v>
      </c>
      <c r="W30" s="185">
        <v>0</v>
      </c>
      <c r="X30" s="166">
        <v>0</v>
      </c>
      <c r="Y30" s="14">
        <f t="shared" si="4"/>
        <v>4</v>
      </c>
      <c r="Z30" s="68">
        <f t="shared" si="2"/>
        <v>0</v>
      </c>
      <c r="AA30" s="52">
        <f t="shared" si="5"/>
        <v>-1</v>
      </c>
    </row>
    <row r="31" spans="1:27" ht="15" customHeight="1" x14ac:dyDescent="0.3">
      <c r="A31" s="67">
        <f t="shared" si="3"/>
        <v>45313</v>
      </c>
      <c r="B31" s="68">
        <f t="shared" si="0"/>
        <v>1</v>
      </c>
      <c r="C31" s="190">
        <v>3</v>
      </c>
      <c r="D31" s="185">
        <v>20</v>
      </c>
      <c r="E31" s="185">
        <v>0</v>
      </c>
      <c r="F31" s="186">
        <v>0</v>
      </c>
      <c r="G31" s="187">
        <v>0</v>
      </c>
      <c r="H31" s="185">
        <v>0</v>
      </c>
      <c r="I31" s="185">
        <v>0</v>
      </c>
      <c r="J31" s="190">
        <v>0</v>
      </c>
      <c r="K31" s="188">
        <v>0</v>
      </c>
      <c r="L31" s="191">
        <f t="shared" si="6"/>
        <v>0</v>
      </c>
      <c r="M31" s="185">
        <v>0</v>
      </c>
      <c r="N31" s="186">
        <v>0</v>
      </c>
      <c r="O31" s="192"/>
      <c r="P31" s="190"/>
      <c r="Q31" s="190"/>
      <c r="R31" s="193"/>
      <c r="S31" s="187">
        <v>0</v>
      </c>
      <c r="T31" s="185">
        <v>0</v>
      </c>
      <c r="U31" s="188">
        <v>0</v>
      </c>
      <c r="V31" s="185">
        <v>0</v>
      </c>
      <c r="W31" s="185">
        <v>0</v>
      </c>
      <c r="X31" s="166">
        <v>0</v>
      </c>
      <c r="Y31" s="14">
        <f t="shared" si="4"/>
        <v>4</v>
      </c>
      <c r="Z31" s="68">
        <f t="shared" si="2"/>
        <v>0</v>
      </c>
      <c r="AA31" s="52">
        <f t="shared" si="5"/>
        <v>-1</v>
      </c>
    </row>
    <row r="32" spans="1:27" ht="15" customHeight="1" x14ac:dyDescent="0.3">
      <c r="A32" s="67">
        <f t="shared" si="3"/>
        <v>45314</v>
      </c>
      <c r="B32" s="68">
        <f t="shared" si="0"/>
        <v>0</v>
      </c>
      <c r="C32" s="190"/>
      <c r="D32" s="185"/>
      <c r="E32" s="185"/>
      <c r="F32" s="186"/>
      <c r="G32" s="187"/>
      <c r="H32" s="185"/>
      <c r="I32" s="185"/>
      <c r="J32" s="190"/>
      <c r="K32" s="188"/>
      <c r="L32" s="191">
        <f t="shared" si="6"/>
        <v>0</v>
      </c>
      <c r="M32" s="185"/>
      <c r="N32" s="186"/>
      <c r="O32" s="192"/>
      <c r="P32" s="190"/>
      <c r="Q32" s="190"/>
      <c r="R32" s="193"/>
      <c r="S32" s="187"/>
      <c r="T32" s="185"/>
      <c r="U32" s="188"/>
      <c r="V32" s="185"/>
      <c r="W32" s="185"/>
      <c r="X32" s="166"/>
      <c r="Y32" s="14">
        <f t="shared" si="4"/>
        <v>4</v>
      </c>
      <c r="Z32" s="68">
        <f t="shared" si="2"/>
        <v>0</v>
      </c>
      <c r="AA32" s="52">
        <f t="shared" si="5"/>
        <v>-1</v>
      </c>
    </row>
    <row r="33" spans="1:27" ht="15" customHeight="1" x14ac:dyDescent="0.3">
      <c r="A33" s="67">
        <f t="shared" si="3"/>
        <v>45315</v>
      </c>
      <c r="B33" s="68">
        <f t="shared" si="0"/>
        <v>0</v>
      </c>
      <c r="C33" s="190"/>
      <c r="D33" s="185"/>
      <c r="E33" s="185"/>
      <c r="F33" s="186"/>
      <c r="G33" s="187"/>
      <c r="H33" s="185"/>
      <c r="I33" s="185"/>
      <c r="J33" s="190"/>
      <c r="K33" s="188"/>
      <c r="L33" s="191">
        <f t="shared" si="6"/>
        <v>0</v>
      </c>
      <c r="M33" s="185"/>
      <c r="N33" s="186"/>
      <c r="O33" s="192"/>
      <c r="P33" s="190"/>
      <c r="Q33" s="190"/>
      <c r="R33" s="193"/>
      <c r="S33" s="187"/>
      <c r="T33" s="185"/>
      <c r="U33" s="188"/>
      <c r="V33" s="185"/>
      <c r="W33" s="185"/>
      <c r="X33" s="166"/>
      <c r="Y33" s="14">
        <f t="shared" si="4"/>
        <v>4</v>
      </c>
      <c r="Z33" s="68">
        <f t="shared" si="2"/>
        <v>0</v>
      </c>
      <c r="AA33" s="52">
        <f t="shared" si="5"/>
        <v>-1</v>
      </c>
    </row>
    <row r="34" spans="1:27" ht="15" customHeight="1" x14ac:dyDescent="0.3">
      <c r="A34" s="67">
        <f t="shared" si="3"/>
        <v>45316</v>
      </c>
      <c r="B34" s="68">
        <f t="shared" si="0"/>
        <v>1</v>
      </c>
      <c r="C34" s="190">
        <v>3</v>
      </c>
      <c r="D34" s="185">
        <v>25</v>
      </c>
      <c r="E34" s="185">
        <v>0</v>
      </c>
      <c r="F34" s="186">
        <v>0</v>
      </c>
      <c r="G34" s="187">
        <v>0</v>
      </c>
      <c r="H34" s="185">
        <v>0</v>
      </c>
      <c r="I34" s="185">
        <v>0</v>
      </c>
      <c r="J34" s="190">
        <v>0</v>
      </c>
      <c r="K34" s="188">
        <v>0</v>
      </c>
      <c r="L34" s="191">
        <f t="shared" si="6"/>
        <v>0</v>
      </c>
      <c r="M34" s="185">
        <v>0</v>
      </c>
      <c r="N34" s="186">
        <v>0</v>
      </c>
      <c r="O34" s="192"/>
      <c r="P34" s="190"/>
      <c r="Q34" s="190"/>
      <c r="R34" s="193"/>
      <c r="S34" s="187">
        <v>0</v>
      </c>
      <c r="T34" s="185">
        <v>0</v>
      </c>
      <c r="U34" s="188">
        <v>0</v>
      </c>
      <c r="V34" s="185">
        <v>0</v>
      </c>
      <c r="W34" s="185">
        <v>0</v>
      </c>
      <c r="X34" s="166">
        <v>0</v>
      </c>
      <c r="Y34" s="14">
        <f t="shared" si="4"/>
        <v>4</v>
      </c>
      <c r="Z34" s="68">
        <f t="shared" si="2"/>
        <v>0</v>
      </c>
      <c r="AA34" s="52">
        <f t="shared" si="5"/>
        <v>-1</v>
      </c>
    </row>
    <row r="35" spans="1:27" ht="15" customHeight="1" x14ac:dyDescent="0.3">
      <c r="A35" s="67">
        <f t="shared" si="3"/>
        <v>45317</v>
      </c>
      <c r="B35" s="68">
        <f t="shared" si="0"/>
        <v>1</v>
      </c>
      <c r="C35" s="190">
        <v>3</v>
      </c>
      <c r="D35" s="185">
        <v>35</v>
      </c>
      <c r="E35" s="185">
        <v>0</v>
      </c>
      <c r="F35" s="186">
        <v>0</v>
      </c>
      <c r="G35" s="187">
        <v>0</v>
      </c>
      <c r="H35" s="185">
        <v>0</v>
      </c>
      <c r="I35" s="185">
        <v>0</v>
      </c>
      <c r="J35" s="190">
        <v>0</v>
      </c>
      <c r="K35" s="188">
        <v>0</v>
      </c>
      <c r="L35" s="191">
        <f t="shared" si="6"/>
        <v>0</v>
      </c>
      <c r="M35" s="185">
        <v>0</v>
      </c>
      <c r="N35" s="186">
        <v>0</v>
      </c>
      <c r="O35" s="192"/>
      <c r="P35" s="190"/>
      <c r="Q35" s="190"/>
      <c r="R35" s="193"/>
      <c r="S35" s="187">
        <v>0</v>
      </c>
      <c r="T35" s="185">
        <v>0</v>
      </c>
      <c r="U35" s="188">
        <v>0</v>
      </c>
      <c r="V35" s="185">
        <v>0</v>
      </c>
      <c r="W35" s="185">
        <v>0</v>
      </c>
      <c r="X35" s="166">
        <v>0</v>
      </c>
      <c r="Y35" s="14">
        <f t="shared" si="4"/>
        <v>4</v>
      </c>
      <c r="Z35" s="68">
        <f t="shared" si="2"/>
        <v>0</v>
      </c>
      <c r="AA35" s="52">
        <f t="shared" si="5"/>
        <v>-1</v>
      </c>
    </row>
    <row r="36" spans="1:27" ht="15" customHeight="1" x14ac:dyDescent="0.3">
      <c r="A36" s="67">
        <f t="shared" si="3"/>
        <v>45318</v>
      </c>
      <c r="B36" s="68">
        <f t="shared" si="0"/>
        <v>1</v>
      </c>
      <c r="C36" s="190">
        <v>3</v>
      </c>
      <c r="D36" s="185">
        <v>29</v>
      </c>
      <c r="E36" s="185">
        <v>1</v>
      </c>
      <c r="F36" s="186">
        <v>0</v>
      </c>
      <c r="G36" s="187">
        <v>0</v>
      </c>
      <c r="H36" s="185">
        <v>0</v>
      </c>
      <c r="I36" s="185">
        <v>0</v>
      </c>
      <c r="J36" s="190">
        <v>1</v>
      </c>
      <c r="K36" s="188">
        <v>0</v>
      </c>
      <c r="L36" s="191">
        <f t="shared" si="6"/>
        <v>1</v>
      </c>
      <c r="M36" s="185">
        <v>0</v>
      </c>
      <c r="N36" s="186">
        <v>0</v>
      </c>
      <c r="O36" s="192"/>
      <c r="P36" s="190"/>
      <c r="Q36" s="190"/>
      <c r="R36" s="193"/>
      <c r="S36" s="187">
        <v>0</v>
      </c>
      <c r="T36" s="185">
        <v>0</v>
      </c>
      <c r="U36" s="188">
        <v>0</v>
      </c>
      <c r="V36" s="185">
        <v>0</v>
      </c>
      <c r="W36" s="185">
        <v>0</v>
      </c>
      <c r="X36" s="166">
        <v>0</v>
      </c>
      <c r="Y36" s="14">
        <f t="shared" si="4"/>
        <v>4</v>
      </c>
      <c r="Z36" s="68">
        <f t="shared" si="2"/>
        <v>0</v>
      </c>
      <c r="AA36" s="52">
        <f t="shared" si="5"/>
        <v>-1</v>
      </c>
    </row>
    <row r="37" spans="1:27" ht="15" customHeight="1" x14ac:dyDescent="0.3">
      <c r="A37" s="67">
        <f t="shared" si="3"/>
        <v>45319</v>
      </c>
      <c r="B37" s="68">
        <f t="shared" si="0"/>
        <v>1</v>
      </c>
      <c r="C37" s="190">
        <v>3</v>
      </c>
      <c r="D37" s="185">
        <v>29</v>
      </c>
      <c r="E37" s="185">
        <v>0</v>
      </c>
      <c r="F37" s="186">
        <v>0</v>
      </c>
      <c r="G37" s="187">
        <v>0</v>
      </c>
      <c r="H37" s="185">
        <v>0</v>
      </c>
      <c r="I37" s="185">
        <v>0</v>
      </c>
      <c r="J37" s="190">
        <v>0</v>
      </c>
      <c r="K37" s="188">
        <v>0</v>
      </c>
      <c r="L37" s="191">
        <f t="shared" si="6"/>
        <v>0</v>
      </c>
      <c r="M37" s="185">
        <v>0</v>
      </c>
      <c r="N37" s="186">
        <v>0</v>
      </c>
      <c r="O37" s="192"/>
      <c r="P37" s="190"/>
      <c r="Q37" s="190"/>
      <c r="R37" s="193"/>
      <c r="S37" s="187">
        <v>0</v>
      </c>
      <c r="T37" s="185">
        <v>0</v>
      </c>
      <c r="U37" s="188">
        <v>0</v>
      </c>
      <c r="V37" s="185">
        <v>0</v>
      </c>
      <c r="W37" s="185">
        <v>1</v>
      </c>
      <c r="X37" s="166">
        <v>10000</v>
      </c>
      <c r="Y37" s="14">
        <f t="shared" si="4"/>
        <v>4</v>
      </c>
      <c r="Z37" s="68">
        <f t="shared" si="2"/>
        <v>0</v>
      </c>
      <c r="AA37" s="52">
        <f t="shared" si="5"/>
        <v>-2</v>
      </c>
    </row>
    <row r="38" spans="1:27" ht="15" customHeight="1" x14ac:dyDescent="0.3">
      <c r="A38" s="67">
        <f t="shared" si="3"/>
        <v>45320</v>
      </c>
      <c r="B38" s="68">
        <f t="shared" si="0"/>
        <v>1</v>
      </c>
      <c r="C38" s="190">
        <v>3</v>
      </c>
      <c r="D38" s="185">
        <v>29</v>
      </c>
      <c r="E38" s="185">
        <v>1</v>
      </c>
      <c r="F38" s="186">
        <v>1</v>
      </c>
      <c r="G38" s="187">
        <v>0</v>
      </c>
      <c r="H38" s="185">
        <v>0</v>
      </c>
      <c r="I38" s="185">
        <v>1</v>
      </c>
      <c r="J38" s="190">
        <v>0</v>
      </c>
      <c r="K38" s="188">
        <v>0</v>
      </c>
      <c r="L38" s="191">
        <f t="shared" si="6"/>
        <v>0</v>
      </c>
      <c r="M38" s="185">
        <v>0</v>
      </c>
      <c r="N38" s="186">
        <v>0</v>
      </c>
      <c r="O38" s="192"/>
      <c r="P38" s="190"/>
      <c r="Q38" s="190"/>
      <c r="R38" s="193"/>
      <c r="S38" s="187">
        <v>0</v>
      </c>
      <c r="T38" s="185">
        <v>0</v>
      </c>
      <c r="U38" s="188">
        <v>0</v>
      </c>
      <c r="V38" s="185">
        <v>0</v>
      </c>
      <c r="W38" s="185">
        <v>0</v>
      </c>
      <c r="X38" s="166">
        <v>0</v>
      </c>
      <c r="Y38" s="14">
        <f t="shared" si="4"/>
        <v>5</v>
      </c>
      <c r="Z38" s="68">
        <f t="shared" si="2"/>
        <v>0</v>
      </c>
      <c r="AA38" s="52">
        <f t="shared" si="5"/>
        <v>-2</v>
      </c>
    </row>
    <row r="39" spans="1:27" ht="15" customHeight="1" x14ac:dyDescent="0.3">
      <c r="A39" s="67">
        <f t="shared" si="3"/>
        <v>45321</v>
      </c>
      <c r="B39" s="68">
        <f t="shared" si="0"/>
        <v>0</v>
      </c>
      <c r="C39" s="190"/>
      <c r="D39" s="185"/>
      <c r="E39" s="185"/>
      <c r="F39" s="186"/>
      <c r="G39" s="187"/>
      <c r="H39" s="185"/>
      <c r="I39" s="185"/>
      <c r="J39" s="190"/>
      <c r="K39" s="188"/>
      <c r="L39" s="191">
        <f t="shared" si="6"/>
        <v>0</v>
      </c>
      <c r="M39" s="185"/>
      <c r="N39" s="186"/>
      <c r="O39" s="192"/>
      <c r="P39" s="190"/>
      <c r="Q39" s="190"/>
      <c r="R39" s="193"/>
      <c r="S39" s="187"/>
      <c r="T39" s="185"/>
      <c r="U39" s="188"/>
      <c r="V39" s="185"/>
      <c r="W39" s="185"/>
      <c r="X39" s="166"/>
      <c r="Y39" s="14">
        <f t="shared" si="4"/>
        <v>5</v>
      </c>
      <c r="Z39" s="68">
        <f t="shared" si="2"/>
        <v>0</v>
      </c>
      <c r="AA39" s="52">
        <f t="shared" si="5"/>
        <v>-2</v>
      </c>
    </row>
    <row r="40" spans="1:27" ht="15" customHeight="1" x14ac:dyDescent="0.3">
      <c r="A40" s="67">
        <f t="shared" si="3"/>
        <v>45322</v>
      </c>
      <c r="B40" s="68">
        <f t="shared" si="0"/>
        <v>0</v>
      </c>
      <c r="C40" s="190"/>
      <c r="D40" s="185"/>
      <c r="E40" s="185"/>
      <c r="F40" s="186"/>
      <c r="G40" s="187"/>
      <c r="H40" s="185"/>
      <c r="I40" s="185"/>
      <c r="J40" s="190"/>
      <c r="K40" s="188"/>
      <c r="L40" s="191">
        <f t="shared" si="6"/>
        <v>0</v>
      </c>
      <c r="M40" s="185"/>
      <c r="N40" s="186"/>
      <c r="O40" s="192"/>
      <c r="P40" s="190"/>
      <c r="Q40" s="190"/>
      <c r="R40" s="193"/>
      <c r="S40" s="187"/>
      <c r="T40" s="185"/>
      <c r="U40" s="188"/>
      <c r="V40" s="185"/>
      <c r="W40" s="185"/>
      <c r="X40" s="166"/>
      <c r="Y40" s="14">
        <f t="shared" si="4"/>
        <v>5</v>
      </c>
      <c r="Z40" s="68">
        <f t="shared" si="2"/>
        <v>0</v>
      </c>
      <c r="AA40" s="52">
        <f t="shared" si="5"/>
        <v>-2</v>
      </c>
    </row>
    <row r="41" spans="1:27" ht="15" customHeight="1" x14ac:dyDescent="0.3">
      <c r="A41" s="67">
        <f t="shared" si="3"/>
        <v>45323</v>
      </c>
      <c r="B41" s="68">
        <f t="shared" si="0"/>
        <v>1</v>
      </c>
      <c r="C41" s="190">
        <v>2.5</v>
      </c>
      <c r="D41" s="190">
        <v>32</v>
      </c>
      <c r="E41" s="190">
        <v>0</v>
      </c>
      <c r="F41" s="194">
        <v>0</v>
      </c>
      <c r="G41" s="192">
        <v>0</v>
      </c>
      <c r="H41" s="190">
        <v>0</v>
      </c>
      <c r="I41" s="190">
        <v>0</v>
      </c>
      <c r="J41" s="190">
        <v>0</v>
      </c>
      <c r="K41" s="193">
        <v>0</v>
      </c>
      <c r="L41" s="191">
        <f t="shared" si="6"/>
        <v>0</v>
      </c>
      <c r="M41" s="190">
        <v>0</v>
      </c>
      <c r="N41" s="194">
        <v>1</v>
      </c>
      <c r="O41" s="192">
        <v>0</v>
      </c>
      <c r="P41" s="190">
        <v>1</v>
      </c>
      <c r="Q41" s="190">
        <v>0</v>
      </c>
      <c r="R41" s="193">
        <v>0</v>
      </c>
      <c r="S41" s="192">
        <v>1</v>
      </c>
      <c r="T41" s="190">
        <v>0</v>
      </c>
      <c r="U41" s="193">
        <v>0</v>
      </c>
      <c r="V41" s="190">
        <v>0</v>
      </c>
      <c r="W41" s="190">
        <v>0</v>
      </c>
      <c r="X41" s="160">
        <v>6000</v>
      </c>
      <c r="Y41" s="14">
        <f t="shared" si="4"/>
        <v>5</v>
      </c>
      <c r="Z41" s="68">
        <f t="shared" si="2"/>
        <v>1</v>
      </c>
      <c r="AA41" s="52">
        <f t="shared" si="5"/>
        <v>-1</v>
      </c>
    </row>
    <row r="42" spans="1:27" ht="15" customHeight="1" x14ac:dyDescent="0.3">
      <c r="A42" s="67">
        <f t="shared" si="3"/>
        <v>45324</v>
      </c>
      <c r="B42" s="68">
        <f t="shared" si="0"/>
        <v>0</v>
      </c>
      <c r="C42" s="190"/>
      <c r="D42" s="190"/>
      <c r="E42" s="190"/>
      <c r="F42" s="194"/>
      <c r="G42" s="192"/>
      <c r="H42" s="190"/>
      <c r="I42" s="190"/>
      <c r="J42" s="190"/>
      <c r="K42" s="193"/>
      <c r="L42" s="191">
        <f t="shared" si="6"/>
        <v>0</v>
      </c>
      <c r="M42" s="190"/>
      <c r="N42" s="194"/>
      <c r="O42" s="192"/>
      <c r="P42" s="190"/>
      <c r="Q42" s="190"/>
      <c r="R42" s="193"/>
      <c r="S42" s="192"/>
      <c r="T42" s="190"/>
      <c r="U42" s="193"/>
      <c r="V42" s="190"/>
      <c r="W42" s="190"/>
      <c r="X42" s="160"/>
      <c r="Y42" s="14">
        <f t="shared" si="4"/>
        <v>5</v>
      </c>
      <c r="Z42" s="68">
        <f t="shared" si="2"/>
        <v>0</v>
      </c>
      <c r="AA42" s="52">
        <f t="shared" si="5"/>
        <v>-1</v>
      </c>
    </row>
    <row r="43" spans="1:27" ht="15" customHeight="1" x14ac:dyDescent="0.3">
      <c r="A43" s="67">
        <f t="shared" si="3"/>
        <v>45325</v>
      </c>
      <c r="B43" s="68">
        <f t="shared" si="0"/>
        <v>0</v>
      </c>
      <c r="C43" s="185"/>
      <c r="D43" s="185"/>
      <c r="E43" s="185"/>
      <c r="F43" s="186"/>
      <c r="G43" s="187"/>
      <c r="H43" s="185"/>
      <c r="I43" s="185"/>
      <c r="J43" s="185"/>
      <c r="K43" s="188"/>
      <c r="L43" s="191">
        <f t="shared" si="6"/>
        <v>0</v>
      </c>
      <c r="M43" s="190"/>
      <c r="N43" s="194"/>
      <c r="O43" s="192"/>
      <c r="P43" s="190"/>
      <c r="Q43" s="190"/>
      <c r="R43" s="193"/>
      <c r="S43" s="192"/>
      <c r="T43" s="190"/>
      <c r="U43" s="193"/>
      <c r="V43" s="190"/>
      <c r="W43" s="190"/>
      <c r="X43" s="160"/>
      <c r="Y43" s="14">
        <f t="shared" si="4"/>
        <v>5</v>
      </c>
      <c r="Z43" s="68">
        <f t="shared" si="2"/>
        <v>0</v>
      </c>
      <c r="AA43" s="52">
        <f t="shared" si="5"/>
        <v>-1</v>
      </c>
    </row>
    <row r="44" spans="1:27" ht="15" customHeight="1" x14ac:dyDescent="0.3">
      <c r="A44" s="67">
        <f t="shared" si="3"/>
        <v>45326</v>
      </c>
      <c r="B44" s="68">
        <f t="shared" si="0"/>
        <v>1</v>
      </c>
      <c r="C44" s="190">
        <v>3</v>
      </c>
      <c r="D44" s="185">
        <v>28</v>
      </c>
      <c r="E44" s="185">
        <v>1</v>
      </c>
      <c r="F44" s="186">
        <v>1</v>
      </c>
      <c r="G44" s="187">
        <v>1</v>
      </c>
      <c r="H44" s="185">
        <v>0</v>
      </c>
      <c r="I44" s="185">
        <v>0</v>
      </c>
      <c r="J44" s="190">
        <v>0</v>
      </c>
      <c r="K44" s="188">
        <v>1</v>
      </c>
      <c r="L44" s="191">
        <f t="shared" si="6"/>
        <v>0</v>
      </c>
      <c r="M44" s="185">
        <v>0</v>
      </c>
      <c r="N44" s="186">
        <v>1</v>
      </c>
      <c r="O44" s="192">
        <v>1</v>
      </c>
      <c r="P44" s="190">
        <v>0</v>
      </c>
      <c r="Q44" s="190">
        <v>0</v>
      </c>
      <c r="R44" s="193">
        <v>0</v>
      </c>
      <c r="S44" s="187">
        <v>0</v>
      </c>
      <c r="T44" s="185">
        <v>0</v>
      </c>
      <c r="U44" s="188">
        <v>0</v>
      </c>
      <c r="V44" s="185">
        <v>1</v>
      </c>
      <c r="W44" s="185">
        <v>1</v>
      </c>
      <c r="X44" s="166">
        <v>0</v>
      </c>
      <c r="Y44" s="14">
        <f t="shared" si="4"/>
        <v>6</v>
      </c>
      <c r="Z44" s="68">
        <f t="shared" si="2"/>
        <v>0</v>
      </c>
      <c r="AA44" s="52">
        <f t="shared" si="5"/>
        <v>-2</v>
      </c>
    </row>
    <row r="45" spans="1:27" ht="15" customHeight="1" x14ac:dyDescent="0.3">
      <c r="A45" s="67">
        <f t="shared" si="3"/>
        <v>45327</v>
      </c>
      <c r="B45" s="68">
        <f t="shared" si="0"/>
        <v>1</v>
      </c>
      <c r="C45" s="190">
        <v>2</v>
      </c>
      <c r="D45" s="185">
        <v>15</v>
      </c>
      <c r="E45" s="185">
        <v>0</v>
      </c>
      <c r="F45" s="186">
        <v>0</v>
      </c>
      <c r="G45" s="187">
        <v>0</v>
      </c>
      <c r="H45" s="185">
        <v>0</v>
      </c>
      <c r="I45" s="185">
        <v>0</v>
      </c>
      <c r="J45" s="190">
        <v>0</v>
      </c>
      <c r="K45" s="188">
        <v>0</v>
      </c>
      <c r="L45" s="191">
        <f t="shared" si="6"/>
        <v>0</v>
      </c>
      <c r="M45" s="185">
        <v>0</v>
      </c>
      <c r="N45" s="186">
        <v>0</v>
      </c>
      <c r="O45" s="192"/>
      <c r="P45" s="190"/>
      <c r="Q45" s="190"/>
      <c r="R45" s="193"/>
      <c r="S45" s="187">
        <v>0</v>
      </c>
      <c r="T45" s="185">
        <v>0</v>
      </c>
      <c r="U45" s="188">
        <v>0</v>
      </c>
      <c r="V45" s="185">
        <v>0</v>
      </c>
      <c r="W45" s="185">
        <v>0</v>
      </c>
      <c r="X45" s="166">
        <v>0</v>
      </c>
      <c r="Y45" s="14">
        <f t="shared" si="4"/>
        <v>6</v>
      </c>
      <c r="Z45" s="68">
        <f t="shared" si="2"/>
        <v>0</v>
      </c>
      <c r="AA45" s="52">
        <f t="shared" si="5"/>
        <v>-2</v>
      </c>
    </row>
    <row r="46" spans="1:27" ht="15" customHeight="1" x14ac:dyDescent="0.3">
      <c r="A46" s="67">
        <f t="shared" si="3"/>
        <v>45328</v>
      </c>
      <c r="B46" s="68">
        <f t="shared" si="0"/>
        <v>1</v>
      </c>
      <c r="C46" s="190">
        <v>3</v>
      </c>
      <c r="D46" s="185">
        <v>20</v>
      </c>
      <c r="E46" s="185">
        <v>0</v>
      </c>
      <c r="F46" s="186">
        <v>0</v>
      </c>
      <c r="G46" s="187">
        <v>0</v>
      </c>
      <c r="H46" s="185">
        <v>0</v>
      </c>
      <c r="I46" s="185">
        <v>0</v>
      </c>
      <c r="J46" s="190">
        <v>0</v>
      </c>
      <c r="K46" s="188">
        <v>0</v>
      </c>
      <c r="L46" s="191">
        <f t="shared" si="6"/>
        <v>0</v>
      </c>
      <c r="M46" s="185">
        <v>0</v>
      </c>
      <c r="N46" s="186">
        <v>0</v>
      </c>
      <c r="O46" s="192"/>
      <c r="P46" s="190"/>
      <c r="Q46" s="190"/>
      <c r="R46" s="193"/>
      <c r="S46" s="187">
        <v>0</v>
      </c>
      <c r="T46" s="185">
        <v>0</v>
      </c>
      <c r="U46" s="188">
        <v>0</v>
      </c>
      <c r="V46" s="185">
        <v>0</v>
      </c>
      <c r="W46" s="185">
        <v>0</v>
      </c>
      <c r="X46" s="166">
        <v>9000</v>
      </c>
      <c r="Y46" s="14">
        <f t="shared" si="4"/>
        <v>6</v>
      </c>
      <c r="Z46" s="68">
        <f t="shared" si="2"/>
        <v>0</v>
      </c>
      <c r="AA46" s="52">
        <f t="shared" si="5"/>
        <v>-2</v>
      </c>
    </row>
    <row r="47" spans="1:27" ht="15" customHeight="1" x14ac:dyDescent="0.3">
      <c r="A47" s="67">
        <f t="shared" si="3"/>
        <v>45329</v>
      </c>
      <c r="B47" s="68">
        <f t="shared" si="0"/>
        <v>1</v>
      </c>
      <c r="C47" s="190">
        <v>3</v>
      </c>
      <c r="D47" s="185">
        <v>20</v>
      </c>
      <c r="E47" s="185">
        <v>0</v>
      </c>
      <c r="F47" s="186">
        <v>0</v>
      </c>
      <c r="G47" s="187">
        <v>0</v>
      </c>
      <c r="H47" s="185">
        <v>0</v>
      </c>
      <c r="I47" s="185">
        <v>0</v>
      </c>
      <c r="J47" s="190">
        <v>0</v>
      </c>
      <c r="K47" s="188">
        <v>0</v>
      </c>
      <c r="L47" s="191">
        <f t="shared" si="6"/>
        <v>0</v>
      </c>
      <c r="M47" s="185">
        <v>0</v>
      </c>
      <c r="N47" s="186">
        <v>0</v>
      </c>
      <c r="O47" s="192"/>
      <c r="P47" s="190"/>
      <c r="Q47" s="190"/>
      <c r="R47" s="193"/>
      <c r="S47" s="187">
        <v>0</v>
      </c>
      <c r="T47" s="185">
        <v>0</v>
      </c>
      <c r="U47" s="188">
        <v>0</v>
      </c>
      <c r="V47" s="185">
        <v>0</v>
      </c>
      <c r="W47" s="185">
        <v>0</v>
      </c>
      <c r="X47" s="166">
        <v>0</v>
      </c>
      <c r="Y47" s="14">
        <f t="shared" si="4"/>
        <v>6</v>
      </c>
      <c r="Z47" s="68">
        <f t="shared" si="2"/>
        <v>0</v>
      </c>
      <c r="AA47" s="52">
        <f t="shared" si="5"/>
        <v>-2</v>
      </c>
    </row>
    <row r="48" spans="1:27" ht="15" customHeight="1" x14ac:dyDescent="0.3">
      <c r="A48" s="67">
        <f t="shared" si="3"/>
        <v>45330</v>
      </c>
      <c r="B48" s="68">
        <f t="shared" si="0"/>
        <v>1</v>
      </c>
      <c r="C48" s="190">
        <v>3</v>
      </c>
      <c r="D48" s="185">
        <v>20</v>
      </c>
      <c r="E48" s="185">
        <v>0</v>
      </c>
      <c r="F48" s="186">
        <v>0</v>
      </c>
      <c r="G48" s="187">
        <v>0</v>
      </c>
      <c r="H48" s="185">
        <v>0</v>
      </c>
      <c r="I48" s="185">
        <v>0</v>
      </c>
      <c r="J48" s="190">
        <v>0</v>
      </c>
      <c r="K48" s="188">
        <v>0</v>
      </c>
      <c r="L48" s="191">
        <f t="shared" si="6"/>
        <v>0</v>
      </c>
      <c r="M48" s="185">
        <v>0</v>
      </c>
      <c r="N48" s="186">
        <v>0</v>
      </c>
      <c r="O48" s="192"/>
      <c r="P48" s="190"/>
      <c r="Q48" s="190"/>
      <c r="R48" s="193"/>
      <c r="S48" s="187">
        <v>0</v>
      </c>
      <c r="T48" s="185">
        <v>0</v>
      </c>
      <c r="U48" s="188">
        <v>0</v>
      </c>
      <c r="V48" s="185">
        <v>0</v>
      </c>
      <c r="W48" s="185">
        <v>0</v>
      </c>
      <c r="X48" s="166">
        <v>0</v>
      </c>
      <c r="Y48" s="14">
        <f t="shared" si="4"/>
        <v>6</v>
      </c>
      <c r="Z48" s="68">
        <f t="shared" si="2"/>
        <v>0</v>
      </c>
      <c r="AA48" s="52">
        <f t="shared" si="5"/>
        <v>-2</v>
      </c>
    </row>
    <row r="49" spans="1:27" ht="15" customHeight="1" x14ac:dyDescent="0.3">
      <c r="A49" s="67">
        <f t="shared" si="3"/>
        <v>45331</v>
      </c>
      <c r="B49" s="68">
        <f t="shared" si="0"/>
        <v>1</v>
      </c>
      <c r="C49" s="190">
        <v>3</v>
      </c>
      <c r="D49" s="185">
        <v>20</v>
      </c>
      <c r="E49" s="185">
        <v>0</v>
      </c>
      <c r="F49" s="186">
        <v>0</v>
      </c>
      <c r="G49" s="187">
        <v>0</v>
      </c>
      <c r="H49" s="185">
        <v>0</v>
      </c>
      <c r="I49" s="185">
        <v>0</v>
      </c>
      <c r="J49" s="190">
        <v>0</v>
      </c>
      <c r="K49" s="188">
        <v>0</v>
      </c>
      <c r="L49" s="191">
        <f t="shared" si="6"/>
        <v>0</v>
      </c>
      <c r="M49" s="185">
        <v>0</v>
      </c>
      <c r="N49" s="186">
        <v>0</v>
      </c>
      <c r="O49" s="192"/>
      <c r="P49" s="190"/>
      <c r="Q49" s="190"/>
      <c r="R49" s="193"/>
      <c r="S49" s="187">
        <v>0</v>
      </c>
      <c r="T49" s="185">
        <v>0</v>
      </c>
      <c r="U49" s="188">
        <v>0</v>
      </c>
      <c r="V49" s="185">
        <v>0</v>
      </c>
      <c r="W49" s="185">
        <v>0</v>
      </c>
      <c r="X49" s="166">
        <v>0</v>
      </c>
      <c r="Y49" s="14">
        <f t="shared" si="4"/>
        <v>6</v>
      </c>
      <c r="Z49" s="68">
        <f t="shared" si="2"/>
        <v>0</v>
      </c>
      <c r="AA49" s="52">
        <f t="shared" si="5"/>
        <v>-2</v>
      </c>
    </row>
    <row r="50" spans="1:27" ht="15" customHeight="1" x14ac:dyDescent="0.3">
      <c r="A50" s="67">
        <f t="shared" si="3"/>
        <v>45332</v>
      </c>
      <c r="B50" s="68">
        <f t="shared" si="0"/>
        <v>0</v>
      </c>
      <c r="C50" s="190"/>
      <c r="D50" s="185"/>
      <c r="E50" s="185"/>
      <c r="F50" s="186"/>
      <c r="G50" s="187"/>
      <c r="H50" s="185"/>
      <c r="I50" s="185"/>
      <c r="J50" s="190"/>
      <c r="K50" s="188"/>
      <c r="L50" s="191">
        <f t="shared" si="6"/>
        <v>0</v>
      </c>
      <c r="M50" s="185"/>
      <c r="N50" s="186"/>
      <c r="O50" s="192"/>
      <c r="P50" s="190"/>
      <c r="Q50" s="190"/>
      <c r="R50" s="193"/>
      <c r="S50" s="187"/>
      <c r="T50" s="185"/>
      <c r="U50" s="188"/>
      <c r="V50" s="185"/>
      <c r="W50" s="185"/>
      <c r="X50" s="166"/>
      <c r="Y50" s="14">
        <f t="shared" si="4"/>
        <v>6</v>
      </c>
      <c r="Z50" s="68">
        <f t="shared" si="2"/>
        <v>0</v>
      </c>
      <c r="AA50" s="52">
        <f t="shared" si="5"/>
        <v>-2</v>
      </c>
    </row>
    <row r="51" spans="1:27" ht="15" customHeight="1" x14ac:dyDescent="0.3">
      <c r="A51" s="67">
        <f t="shared" si="3"/>
        <v>45333</v>
      </c>
      <c r="B51" s="68">
        <f t="shared" si="0"/>
        <v>0</v>
      </c>
      <c r="C51" s="190"/>
      <c r="D51" s="185"/>
      <c r="E51" s="185"/>
      <c r="F51" s="186"/>
      <c r="G51" s="187"/>
      <c r="H51" s="185"/>
      <c r="I51" s="185"/>
      <c r="J51" s="190"/>
      <c r="K51" s="188"/>
      <c r="L51" s="191">
        <f t="shared" si="6"/>
        <v>0</v>
      </c>
      <c r="M51" s="185"/>
      <c r="N51" s="186"/>
      <c r="O51" s="192"/>
      <c r="P51" s="190"/>
      <c r="Q51" s="190"/>
      <c r="R51" s="193"/>
      <c r="S51" s="187"/>
      <c r="T51" s="185"/>
      <c r="U51" s="188"/>
      <c r="V51" s="185"/>
      <c r="W51" s="185"/>
      <c r="X51" s="166"/>
      <c r="Y51" s="14">
        <f t="shared" si="4"/>
        <v>6</v>
      </c>
      <c r="Z51" s="68">
        <f t="shared" si="2"/>
        <v>0</v>
      </c>
      <c r="AA51" s="52">
        <f t="shared" si="5"/>
        <v>-2</v>
      </c>
    </row>
    <row r="52" spans="1:27" ht="15" customHeight="1" x14ac:dyDescent="0.3">
      <c r="A52" s="67">
        <f t="shared" si="3"/>
        <v>45334</v>
      </c>
      <c r="B52" s="68">
        <f t="shared" si="0"/>
        <v>1</v>
      </c>
      <c r="C52" s="190">
        <v>3</v>
      </c>
      <c r="D52" s="185">
        <v>25</v>
      </c>
      <c r="E52" s="185">
        <v>0</v>
      </c>
      <c r="F52" s="186">
        <v>0</v>
      </c>
      <c r="G52" s="187">
        <v>0</v>
      </c>
      <c r="H52" s="185">
        <v>0</v>
      </c>
      <c r="I52" s="185">
        <v>0</v>
      </c>
      <c r="J52" s="190">
        <v>0</v>
      </c>
      <c r="K52" s="188">
        <v>0</v>
      </c>
      <c r="L52" s="191">
        <f t="shared" si="6"/>
        <v>0</v>
      </c>
      <c r="M52" s="185">
        <v>0</v>
      </c>
      <c r="N52" s="186">
        <v>0</v>
      </c>
      <c r="O52" s="192"/>
      <c r="P52" s="190"/>
      <c r="Q52" s="190"/>
      <c r="R52" s="193"/>
      <c r="S52" s="187">
        <v>0</v>
      </c>
      <c r="T52" s="185">
        <v>0</v>
      </c>
      <c r="U52" s="188">
        <v>0</v>
      </c>
      <c r="V52" s="185">
        <v>0</v>
      </c>
      <c r="W52" s="185">
        <v>0</v>
      </c>
      <c r="X52" s="166">
        <v>0</v>
      </c>
      <c r="Y52" s="14">
        <f t="shared" si="4"/>
        <v>6</v>
      </c>
      <c r="Z52" s="68">
        <f t="shared" si="2"/>
        <v>0</v>
      </c>
      <c r="AA52" s="52">
        <f t="shared" si="5"/>
        <v>-2</v>
      </c>
    </row>
    <row r="53" spans="1:27" ht="15" customHeight="1" x14ac:dyDescent="0.3">
      <c r="A53" s="67">
        <f t="shared" si="3"/>
        <v>45335</v>
      </c>
      <c r="B53" s="68">
        <f t="shared" si="0"/>
        <v>1</v>
      </c>
      <c r="C53" s="190">
        <v>3</v>
      </c>
      <c r="D53" s="185">
        <v>35</v>
      </c>
      <c r="E53" s="185">
        <v>0</v>
      </c>
      <c r="F53" s="186">
        <v>0</v>
      </c>
      <c r="G53" s="187">
        <v>0</v>
      </c>
      <c r="H53" s="185">
        <v>0</v>
      </c>
      <c r="I53" s="185">
        <v>0</v>
      </c>
      <c r="J53" s="190">
        <v>0</v>
      </c>
      <c r="K53" s="188">
        <v>0</v>
      </c>
      <c r="L53" s="191">
        <f t="shared" si="6"/>
        <v>0</v>
      </c>
      <c r="M53" s="185">
        <v>0</v>
      </c>
      <c r="N53" s="186">
        <v>0</v>
      </c>
      <c r="O53" s="192"/>
      <c r="P53" s="190"/>
      <c r="Q53" s="190"/>
      <c r="R53" s="193"/>
      <c r="S53" s="187">
        <v>0</v>
      </c>
      <c r="T53" s="185">
        <v>0</v>
      </c>
      <c r="U53" s="188">
        <v>0</v>
      </c>
      <c r="V53" s="185">
        <v>0</v>
      </c>
      <c r="W53" s="185">
        <v>0</v>
      </c>
      <c r="X53" s="166">
        <v>0</v>
      </c>
      <c r="Y53" s="14">
        <f t="shared" si="4"/>
        <v>6</v>
      </c>
      <c r="Z53" s="68">
        <f t="shared" si="2"/>
        <v>0</v>
      </c>
      <c r="AA53" s="52">
        <f t="shared" si="5"/>
        <v>-2</v>
      </c>
    </row>
    <row r="54" spans="1:27" ht="15" customHeight="1" x14ac:dyDescent="0.3">
      <c r="A54" s="67">
        <f t="shared" si="3"/>
        <v>45336</v>
      </c>
      <c r="B54" s="68">
        <f t="shared" si="0"/>
        <v>1</v>
      </c>
      <c r="C54" s="190">
        <v>3</v>
      </c>
      <c r="D54" s="185">
        <v>29</v>
      </c>
      <c r="E54" s="185">
        <v>1</v>
      </c>
      <c r="F54" s="186">
        <v>0</v>
      </c>
      <c r="G54" s="187">
        <v>0</v>
      </c>
      <c r="H54" s="185">
        <v>0</v>
      </c>
      <c r="I54" s="185">
        <v>0</v>
      </c>
      <c r="J54" s="190">
        <v>0</v>
      </c>
      <c r="K54" s="188">
        <v>0</v>
      </c>
      <c r="L54" s="191">
        <f t="shared" si="6"/>
        <v>1</v>
      </c>
      <c r="M54" s="185">
        <v>0</v>
      </c>
      <c r="N54" s="186">
        <v>0</v>
      </c>
      <c r="O54" s="192"/>
      <c r="P54" s="190"/>
      <c r="Q54" s="190"/>
      <c r="R54" s="193"/>
      <c r="S54" s="187">
        <v>0</v>
      </c>
      <c r="T54" s="185">
        <v>0</v>
      </c>
      <c r="U54" s="188">
        <v>0</v>
      </c>
      <c r="V54" s="185">
        <v>0</v>
      </c>
      <c r="W54" s="185">
        <v>0</v>
      </c>
      <c r="X54" s="166">
        <v>0</v>
      </c>
      <c r="Y54" s="14">
        <f t="shared" si="4"/>
        <v>6</v>
      </c>
      <c r="Z54" s="68">
        <f t="shared" si="2"/>
        <v>0</v>
      </c>
      <c r="AA54" s="52">
        <f t="shared" si="5"/>
        <v>-2</v>
      </c>
    </row>
    <row r="55" spans="1:27" ht="15" customHeight="1" x14ac:dyDescent="0.3">
      <c r="A55" s="67">
        <f t="shared" si="3"/>
        <v>45337</v>
      </c>
      <c r="B55" s="68">
        <f t="shared" si="0"/>
        <v>1</v>
      </c>
      <c r="C55" s="190">
        <v>3</v>
      </c>
      <c r="D55" s="185">
        <v>29</v>
      </c>
      <c r="E55" s="185">
        <v>0</v>
      </c>
      <c r="F55" s="186">
        <v>0</v>
      </c>
      <c r="G55" s="187">
        <v>0</v>
      </c>
      <c r="H55" s="185">
        <v>0</v>
      </c>
      <c r="I55" s="185">
        <v>0</v>
      </c>
      <c r="J55" s="190">
        <v>0</v>
      </c>
      <c r="K55" s="188">
        <v>0</v>
      </c>
      <c r="L55" s="191">
        <f t="shared" si="6"/>
        <v>0</v>
      </c>
      <c r="M55" s="185">
        <v>0</v>
      </c>
      <c r="N55" s="186">
        <v>0</v>
      </c>
      <c r="O55" s="192"/>
      <c r="P55" s="190"/>
      <c r="Q55" s="190"/>
      <c r="R55" s="193"/>
      <c r="S55" s="187">
        <v>0</v>
      </c>
      <c r="T55" s="185">
        <v>0</v>
      </c>
      <c r="U55" s="188">
        <v>0</v>
      </c>
      <c r="V55" s="185">
        <v>0</v>
      </c>
      <c r="W55" s="185">
        <v>1</v>
      </c>
      <c r="X55" s="166">
        <v>10000</v>
      </c>
      <c r="Y55" s="14">
        <f t="shared" si="4"/>
        <v>6</v>
      </c>
      <c r="Z55" s="68">
        <f t="shared" si="2"/>
        <v>0</v>
      </c>
      <c r="AA55" s="52">
        <f t="shared" si="5"/>
        <v>-3</v>
      </c>
    </row>
    <row r="56" spans="1:27" ht="15" customHeight="1" x14ac:dyDescent="0.3">
      <c r="A56" s="67">
        <f t="shared" si="3"/>
        <v>45338</v>
      </c>
      <c r="B56" s="68">
        <f t="shared" si="0"/>
        <v>1</v>
      </c>
      <c r="C56" s="190">
        <v>3</v>
      </c>
      <c r="D56" s="185">
        <v>29</v>
      </c>
      <c r="E56" s="185">
        <v>1</v>
      </c>
      <c r="F56" s="186">
        <v>1</v>
      </c>
      <c r="G56" s="187">
        <v>0</v>
      </c>
      <c r="H56" s="185">
        <v>1</v>
      </c>
      <c r="I56" s="185">
        <v>0</v>
      </c>
      <c r="J56" s="190">
        <v>0</v>
      </c>
      <c r="K56" s="188">
        <v>0</v>
      </c>
      <c r="L56" s="191">
        <f t="shared" si="6"/>
        <v>0</v>
      </c>
      <c r="M56" s="185">
        <v>0</v>
      </c>
      <c r="N56" s="186">
        <v>0</v>
      </c>
      <c r="O56" s="192"/>
      <c r="P56" s="190"/>
      <c r="Q56" s="190"/>
      <c r="R56" s="193"/>
      <c r="S56" s="187">
        <v>0</v>
      </c>
      <c r="T56" s="185">
        <v>0</v>
      </c>
      <c r="U56" s="188">
        <v>0</v>
      </c>
      <c r="V56" s="185">
        <v>0</v>
      </c>
      <c r="W56" s="185">
        <v>0</v>
      </c>
      <c r="X56" s="166">
        <v>0</v>
      </c>
      <c r="Y56" s="14">
        <f t="shared" si="4"/>
        <v>7</v>
      </c>
      <c r="Z56" s="68">
        <f t="shared" si="2"/>
        <v>0</v>
      </c>
      <c r="AA56" s="52">
        <f t="shared" si="5"/>
        <v>-3</v>
      </c>
    </row>
    <row r="57" spans="1:27" ht="15" customHeight="1" x14ac:dyDescent="0.3">
      <c r="A57" s="67">
        <f t="shared" si="3"/>
        <v>45339</v>
      </c>
      <c r="B57" s="68">
        <f t="shared" si="0"/>
        <v>0</v>
      </c>
      <c r="C57" s="190"/>
      <c r="D57" s="185"/>
      <c r="E57" s="185"/>
      <c r="F57" s="186"/>
      <c r="G57" s="187"/>
      <c r="H57" s="185"/>
      <c r="I57" s="185"/>
      <c r="J57" s="190">
        <v>0</v>
      </c>
      <c r="K57" s="188"/>
      <c r="L57" s="191">
        <f t="shared" si="6"/>
        <v>0</v>
      </c>
      <c r="M57" s="185"/>
      <c r="N57" s="186"/>
      <c r="O57" s="192"/>
      <c r="P57" s="190"/>
      <c r="Q57" s="190"/>
      <c r="R57" s="193"/>
      <c r="S57" s="187"/>
      <c r="T57" s="185"/>
      <c r="U57" s="188"/>
      <c r="V57" s="185"/>
      <c r="W57" s="185"/>
      <c r="X57" s="166"/>
      <c r="Y57" s="14">
        <f t="shared" si="4"/>
        <v>7</v>
      </c>
      <c r="Z57" s="68">
        <f t="shared" si="2"/>
        <v>0</v>
      </c>
      <c r="AA57" s="52">
        <f t="shared" si="5"/>
        <v>-3</v>
      </c>
    </row>
    <row r="58" spans="1:27" ht="15" customHeight="1" x14ac:dyDescent="0.3">
      <c r="A58" s="67">
        <f t="shared" si="3"/>
        <v>45340</v>
      </c>
      <c r="B58" s="68">
        <f t="shared" si="0"/>
        <v>0</v>
      </c>
      <c r="C58" s="190"/>
      <c r="D58" s="185"/>
      <c r="E58" s="185"/>
      <c r="F58" s="186"/>
      <c r="G58" s="187"/>
      <c r="H58" s="185"/>
      <c r="I58" s="185"/>
      <c r="J58" s="190"/>
      <c r="K58" s="188"/>
      <c r="L58" s="191">
        <f t="shared" si="6"/>
        <v>0</v>
      </c>
      <c r="M58" s="185"/>
      <c r="N58" s="186"/>
      <c r="O58" s="192"/>
      <c r="P58" s="190"/>
      <c r="Q58" s="190"/>
      <c r="R58" s="193"/>
      <c r="S58" s="187"/>
      <c r="T58" s="185"/>
      <c r="U58" s="188"/>
      <c r="V58" s="185"/>
      <c r="W58" s="185"/>
      <c r="X58" s="166"/>
      <c r="Y58" s="14">
        <f t="shared" si="4"/>
        <v>7</v>
      </c>
      <c r="Z58" s="68">
        <f t="shared" si="2"/>
        <v>0</v>
      </c>
      <c r="AA58" s="52">
        <f t="shared" si="5"/>
        <v>-3</v>
      </c>
    </row>
    <row r="59" spans="1:27" ht="15" customHeight="1" x14ac:dyDescent="0.3">
      <c r="A59" s="67">
        <f t="shared" si="3"/>
        <v>45341</v>
      </c>
      <c r="B59" s="68">
        <f t="shared" si="0"/>
        <v>1</v>
      </c>
      <c r="C59" s="190">
        <v>2</v>
      </c>
      <c r="D59" s="185">
        <v>30</v>
      </c>
      <c r="E59" s="185">
        <v>1</v>
      </c>
      <c r="F59" s="186">
        <v>0</v>
      </c>
      <c r="G59" s="187">
        <v>0</v>
      </c>
      <c r="H59" s="185">
        <v>0</v>
      </c>
      <c r="I59" s="185">
        <v>0</v>
      </c>
      <c r="J59" s="190">
        <v>0</v>
      </c>
      <c r="K59" s="188">
        <v>0</v>
      </c>
      <c r="L59" s="191">
        <f t="shared" si="6"/>
        <v>1</v>
      </c>
      <c r="M59" s="185">
        <v>0</v>
      </c>
      <c r="N59" s="186">
        <v>0</v>
      </c>
      <c r="O59" s="192"/>
      <c r="P59" s="190"/>
      <c r="Q59" s="190"/>
      <c r="R59" s="193"/>
      <c r="S59" s="187">
        <v>0</v>
      </c>
      <c r="T59" s="185">
        <v>0</v>
      </c>
      <c r="U59" s="188">
        <v>0</v>
      </c>
      <c r="V59" s="185">
        <v>0</v>
      </c>
      <c r="W59" s="185">
        <v>0</v>
      </c>
      <c r="X59" s="166">
        <v>10000</v>
      </c>
      <c r="Y59" s="14">
        <f t="shared" si="4"/>
        <v>7</v>
      </c>
      <c r="Z59" s="68">
        <f t="shared" si="2"/>
        <v>0</v>
      </c>
      <c r="AA59" s="52">
        <f t="shared" si="5"/>
        <v>-3</v>
      </c>
    </row>
    <row r="60" spans="1:27" ht="15" customHeight="1" x14ac:dyDescent="0.3">
      <c r="A60" s="67">
        <f t="shared" si="3"/>
        <v>45342</v>
      </c>
      <c r="B60" s="68">
        <f t="shared" si="0"/>
        <v>1</v>
      </c>
      <c r="C60" s="190">
        <v>2</v>
      </c>
      <c r="D60" s="185">
        <v>15</v>
      </c>
      <c r="E60" s="185">
        <v>0</v>
      </c>
      <c r="F60" s="186">
        <v>0</v>
      </c>
      <c r="G60" s="187">
        <v>0</v>
      </c>
      <c r="H60" s="185">
        <v>0</v>
      </c>
      <c r="I60" s="185">
        <v>0</v>
      </c>
      <c r="J60" s="190">
        <v>0</v>
      </c>
      <c r="K60" s="188">
        <v>0</v>
      </c>
      <c r="L60" s="191">
        <f t="shared" si="6"/>
        <v>0</v>
      </c>
      <c r="M60" s="185">
        <v>0</v>
      </c>
      <c r="N60" s="186">
        <v>0</v>
      </c>
      <c r="O60" s="192"/>
      <c r="P60" s="190"/>
      <c r="Q60" s="190"/>
      <c r="R60" s="193"/>
      <c r="S60" s="187">
        <v>0</v>
      </c>
      <c r="T60" s="185">
        <v>0</v>
      </c>
      <c r="U60" s="188">
        <v>0</v>
      </c>
      <c r="V60" s="185">
        <v>0</v>
      </c>
      <c r="W60" s="185">
        <v>0</v>
      </c>
      <c r="X60" s="166">
        <v>0</v>
      </c>
      <c r="Y60" s="14">
        <f t="shared" si="4"/>
        <v>7</v>
      </c>
      <c r="Z60" s="68">
        <f t="shared" si="2"/>
        <v>0</v>
      </c>
      <c r="AA60" s="52">
        <f t="shared" si="5"/>
        <v>-3</v>
      </c>
    </row>
    <row r="61" spans="1:27" ht="15" customHeight="1" x14ac:dyDescent="0.3">
      <c r="A61" s="67">
        <f t="shared" si="3"/>
        <v>45343</v>
      </c>
      <c r="B61" s="68">
        <f t="shared" si="0"/>
        <v>1</v>
      </c>
      <c r="C61" s="190">
        <v>3</v>
      </c>
      <c r="D61" s="185">
        <v>20</v>
      </c>
      <c r="E61" s="185">
        <v>0</v>
      </c>
      <c r="F61" s="186">
        <v>0</v>
      </c>
      <c r="G61" s="187">
        <v>0</v>
      </c>
      <c r="H61" s="185">
        <v>0</v>
      </c>
      <c r="I61" s="185">
        <v>0</v>
      </c>
      <c r="J61" s="190">
        <v>0</v>
      </c>
      <c r="K61" s="188">
        <v>0</v>
      </c>
      <c r="L61" s="191">
        <f t="shared" si="6"/>
        <v>0</v>
      </c>
      <c r="M61" s="185">
        <v>0</v>
      </c>
      <c r="N61" s="186">
        <v>0</v>
      </c>
      <c r="O61" s="192"/>
      <c r="P61" s="190"/>
      <c r="Q61" s="190"/>
      <c r="R61" s="193"/>
      <c r="S61" s="187">
        <v>0</v>
      </c>
      <c r="T61" s="185">
        <v>0</v>
      </c>
      <c r="U61" s="188">
        <v>0</v>
      </c>
      <c r="V61" s="185">
        <v>0</v>
      </c>
      <c r="W61" s="185">
        <v>0</v>
      </c>
      <c r="X61" s="166">
        <v>0</v>
      </c>
      <c r="Y61" s="14">
        <f t="shared" si="4"/>
        <v>7</v>
      </c>
      <c r="Z61" s="68">
        <f t="shared" si="2"/>
        <v>0</v>
      </c>
      <c r="AA61" s="52">
        <f t="shared" si="5"/>
        <v>-3</v>
      </c>
    </row>
    <row r="62" spans="1:27" ht="15" customHeight="1" x14ac:dyDescent="0.3">
      <c r="A62" s="67">
        <f t="shared" si="3"/>
        <v>45344</v>
      </c>
      <c r="B62" s="68">
        <f t="shared" si="0"/>
        <v>1</v>
      </c>
      <c r="C62" s="190">
        <v>3</v>
      </c>
      <c r="D62" s="185">
        <v>20</v>
      </c>
      <c r="E62" s="185">
        <v>0</v>
      </c>
      <c r="F62" s="186">
        <v>0</v>
      </c>
      <c r="G62" s="187">
        <v>0</v>
      </c>
      <c r="H62" s="185">
        <v>0</v>
      </c>
      <c r="I62" s="185">
        <v>0</v>
      </c>
      <c r="J62" s="190">
        <v>0</v>
      </c>
      <c r="K62" s="188">
        <v>0</v>
      </c>
      <c r="L62" s="191">
        <f t="shared" si="6"/>
        <v>0</v>
      </c>
      <c r="M62" s="185">
        <v>0</v>
      </c>
      <c r="N62" s="186">
        <v>0</v>
      </c>
      <c r="O62" s="192"/>
      <c r="P62" s="190"/>
      <c r="Q62" s="190"/>
      <c r="R62" s="193"/>
      <c r="S62" s="187">
        <v>0</v>
      </c>
      <c r="T62" s="185">
        <v>0</v>
      </c>
      <c r="U62" s="188">
        <v>0</v>
      </c>
      <c r="V62" s="185">
        <v>0</v>
      </c>
      <c r="W62" s="185">
        <v>0</v>
      </c>
      <c r="X62" s="166">
        <v>0</v>
      </c>
      <c r="Y62" s="14">
        <f t="shared" si="4"/>
        <v>7</v>
      </c>
      <c r="Z62" s="68">
        <f t="shared" si="2"/>
        <v>0</v>
      </c>
      <c r="AA62" s="52">
        <f t="shared" si="5"/>
        <v>-3</v>
      </c>
    </row>
    <row r="63" spans="1:27" ht="15" customHeight="1" x14ac:dyDescent="0.3">
      <c r="A63" s="67">
        <f t="shared" si="3"/>
        <v>45345</v>
      </c>
      <c r="B63" s="68">
        <f t="shared" si="0"/>
        <v>1</v>
      </c>
      <c r="C63" s="190">
        <v>3</v>
      </c>
      <c r="D63" s="185">
        <v>20</v>
      </c>
      <c r="E63" s="185">
        <v>0</v>
      </c>
      <c r="F63" s="186">
        <v>0</v>
      </c>
      <c r="G63" s="187">
        <v>0</v>
      </c>
      <c r="H63" s="185">
        <v>0</v>
      </c>
      <c r="I63" s="185">
        <v>0</v>
      </c>
      <c r="J63" s="190">
        <v>0</v>
      </c>
      <c r="K63" s="188">
        <v>0</v>
      </c>
      <c r="L63" s="191">
        <f t="shared" si="6"/>
        <v>0</v>
      </c>
      <c r="M63" s="185">
        <v>0</v>
      </c>
      <c r="N63" s="186">
        <v>0</v>
      </c>
      <c r="O63" s="192"/>
      <c r="P63" s="190"/>
      <c r="Q63" s="190"/>
      <c r="R63" s="193"/>
      <c r="S63" s="187">
        <v>0</v>
      </c>
      <c r="T63" s="185">
        <v>0</v>
      </c>
      <c r="U63" s="188">
        <v>0</v>
      </c>
      <c r="V63" s="185">
        <v>0</v>
      </c>
      <c r="W63" s="185">
        <v>0</v>
      </c>
      <c r="X63" s="166">
        <v>0</v>
      </c>
      <c r="Y63" s="14">
        <f t="shared" si="4"/>
        <v>7</v>
      </c>
      <c r="Z63" s="68">
        <f t="shared" si="2"/>
        <v>0</v>
      </c>
      <c r="AA63" s="52">
        <f t="shared" si="5"/>
        <v>-3</v>
      </c>
    </row>
    <row r="64" spans="1:27" ht="15" customHeight="1" x14ac:dyDescent="0.3">
      <c r="A64" s="67">
        <f t="shared" si="3"/>
        <v>45346</v>
      </c>
      <c r="B64" s="68">
        <f t="shared" si="0"/>
        <v>1</v>
      </c>
      <c r="C64" s="190">
        <v>3</v>
      </c>
      <c r="D64" s="185">
        <v>20</v>
      </c>
      <c r="E64" s="185">
        <v>0</v>
      </c>
      <c r="F64" s="186">
        <v>0</v>
      </c>
      <c r="G64" s="187">
        <v>0</v>
      </c>
      <c r="H64" s="185">
        <v>0</v>
      </c>
      <c r="I64" s="185">
        <v>0</v>
      </c>
      <c r="J64" s="190">
        <v>0</v>
      </c>
      <c r="K64" s="188">
        <v>0</v>
      </c>
      <c r="L64" s="191">
        <f t="shared" si="6"/>
        <v>0</v>
      </c>
      <c r="M64" s="185">
        <v>0</v>
      </c>
      <c r="N64" s="186">
        <v>0</v>
      </c>
      <c r="O64" s="192"/>
      <c r="P64" s="190"/>
      <c r="Q64" s="190"/>
      <c r="R64" s="193"/>
      <c r="S64" s="187">
        <v>0</v>
      </c>
      <c r="T64" s="185">
        <v>0</v>
      </c>
      <c r="U64" s="188">
        <v>0</v>
      </c>
      <c r="V64" s="185">
        <v>0</v>
      </c>
      <c r="W64" s="185">
        <v>0</v>
      </c>
      <c r="X64" s="166">
        <v>0</v>
      </c>
      <c r="Y64" s="14">
        <f t="shared" si="4"/>
        <v>7</v>
      </c>
      <c r="Z64" s="68">
        <f t="shared" si="2"/>
        <v>0</v>
      </c>
      <c r="AA64" s="52">
        <f t="shared" si="5"/>
        <v>-3</v>
      </c>
    </row>
    <row r="65" spans="1:27" ht="15" customHeight="1" x14ac:dyDescent="0.3">
      <c r="A65" s="67">
        <f t="shared" si="3"/>
        <v>45347</v>
      </c>
      <c r="B65" s="68">
        <f t="shared" si="0"/>
        <v>0</v>
      </c>
      <c r="C65" s="190"/>
      <c r="D65" s="185"/>
      <c r="E65" s="185"/>
      <c r="F65" s="186"/>
      <c r="G65" s="187"/>
      <c r="H65" s="185"/>
      <c r="I65" s="185"/>
      <c r="J65" s="190"/>
      <c r="K65" s="188"/>
      <c r="L65" s="191">
        <f t="shared" si="6"/>
        <v>0</v>
      </c>
      <c r="M65" s="185"/>
      <c r="N65" s="186"/>
      <c r="O65" s="192"/>
      <c r="P65" s="190"/>
      <c r="Q65" s="190"/>
      <c r="R65" s="193"/>
      <c r="S65" s="187"/>
      <c r="T65" s="185"/>
      <c r="U65" s="188"/>
      <c r="V65" s="185"/>
      <c r="W65" s="185"/>
      <c r="X65" s="166"/>
      <c r="Y65" s="14">
        <f t="shared" si="4"/>
        <v>7</v>
      </c>
      <c r="Z65" s="68">
        <f t="shared" si="2"/>
        <v>0</v>
      </c>
      <c r="AA65" s="52">
        <f t="shared" si="5"/>
        <v>-3</v>
      </c>
    </row>
    <row r="66" spans="1:27" ht="15" customHeight="1" x14ac:dyDescent="0.3">
      <c r="A66" s="67">
        <f t="shared" si="3"/>
        <v>45348</v>
      </c>
      <c r="B66" s="68">
        <f t="shared" si="0"/>
        <v>0</v>
      </c>
      <c r="C66" s="190"/>
      <c r="D66" s="185"/>
      <c r="E66" s="185"/>
      <c r="F66" s="186"/>
      <c r="G66" s="187"/>
      <c r="H66" s="185"/>
      <c r="I66" s="185"/>
      <c r="J66" s="190"/>
      <c r="K66" s="188"/>
      <c r="L66" s="191">
        <f t="shared" si="6"/>
        <v>0</v>
      </c>
      <c r="M66" s="185"/>
      <c r="N66" s="186"/>
      <c r="O66" s="192"/>
      <c r="P66" s="190"/>
      <c r="Q66" s="190"/>
      <c r="R66" s="193"/>
      <c r="S66" s="187"/>
      <c r="T66" s="185"/>
      <c r="U66" s="188"/>
      <c r="V66" s="185"/>
      <c r="W66" s="185"/>
      <c r="X66" s="166"/>
      <c r="Y66" s="14">
        <f t="shared" si="4"/>
        <v>7</v>
      </c>
      <c r="Z66" s="68">
        <f t="shared" si="2"/>
        <v>0</v>
      </c>
      <c r="AA66" s="52">
        <f t="shared" si="5"/>
        <v>-3</v>
      </c>
    </row>
    <row r="67" spans="1:27" ht="15" customHeight="1" x14ac:dyDescent="0.3">
      <c r="A67" s="67">
        <f t="shared" si="3"/>
        <v>45349</v>
      </c>
      <c r="B67" s="68">
        <f t="shared" si="0"/>
        <v>1</v>
      </c>
      <c r="C67" s="190">
        <v>3</v>
      </c>
      <c r="D67" s="185">
        <v>25</v>
      </c>
      <c r="E67" s="185">
        <v>0</v>
      </c>
      <c r="F67" s="186">
        <v>0</v>
      </c>
      <c r="G67" s="187">
        <v>0</v>
      </c>
      <c r="H67" s="185">
        <v>0</v>
      </c>
      <c r="I67" s="185">
        <v>0</v>
      </c>
      <c r="J67" s="190">
        <v>0</v>
      </c>
      <c r="K67" s="188">
        <v>0</v>
      </c>
      <c r="L67" s="191">
        <f t="shared" si="6"/>
        <v>0</v>
      </c>
      <c r="M67" s="185">
        <v>0</v>
      </c>
      <c r="N67" s="186">
        <v>0</v>
      </c>
      <c r="O67" s="192"/>
      <c r="P67" s="190"/>
      <c r="Q67" s="190"/>
      <c r="R67" s="193"/>
      <c r="S67" s="187">
        <v>0</v>
      </c>
      <c r="T67" s="185">
        <v>0</v>
      </c>
      <c r="U67" s="188">
        <v>0</v>
      </c>
      <c r="V67" s="185">
        <v>0</v>
      </c>
      <c r="W67" s="185">
        <v>0</v>
      </c>
      <c r="X67" s="166">
        <v>0</v>
      </c>
      <c r="Y67" s="14">
        <f t="shared" si="4"/>
        <v>7</v>
      </c>
      <c r="Z67" s="68">
        <f t="shared" si="2"/>
        <v>0</v>
      </c>
      <c r="AA67" s="52">
        <f t="shared" si="5"/>
        <v>-3</v>
      </c>
    </row>
    <row r="68" spans="1:27" ht="15" customHeight="1" x14ac:dyDescent="0.3">
      <c r="A68" s="67">
        <f t="shared" si="3"/>
        <v>45350</v>
      </c>
      <c r="B68" s="68">
        <f t="shared" si="0"/>
        <v>1</v>
      </c>
      <c r="C68" s="190">
        <v>3</v>
      </c>
      <c r="D68" s="185">
        <v>35</v>
      </c>
      <c r="E68" s="185">
        <v>0</v>
      </c>
      <c r="F68" s="186">
        <v>0</v>
      </c>
      <c r="G68" s="187">
        <v>0</v>
      </c>
      <c r="H68" s="185">
        <v>0</v>
      </c>
      <c r="I68" s="185">
        <v>0</v>
      </c>
      <c r="J68" s="190">
        <v>0</v>
      </c>
      <c r="K68" s="188">
        <v>0</v>
      </c>
      <c r="L68" s="191">
        <f t="shared" si="6"/>
        <v>0</v>
      </c>
      <c r="M68" s="185">
        <v>0</v>
      </c>
      <c r="N68" s="186">
        <v>0</v>
      </c>
      <c r="O68" s="192"/>
      <c r="P68" s="190"/>
      <c r="Q68" s="190"/>
      <c r="R68" s="193"/>
      <c r="S68" s="187">
        <v>0</v>
      </c>
      <c r="T68" s="185">
        <v>0</v>
      </c>
      <c r="U68" s="188">
        <v>0</v>
      </c>
      <c r="V68" s="185">
        <v>0</v>
      </c>
      <c r="W68" s="185">
        <v>0</v>
      </c>
      <c r="X68" s="166">
        <v>0</v>
      </c>
      <c r="Y68" s="14">
        <f t="shared" si="4"/>
        <v>7</v>
      </c>
      <c r="Z68" s="68">
        <f t="shared" si="2"/>
        <v>0</v>
      </c>
      <c r="AA68" s="52">
        <f t="shared" si="5"/>
        <v>-3</v>
      </c>
    </row>
    <row r="69" spans="1:27" ht="15" customHeight="1" x14ac:dyDescent="0.3">
      <c r="A69" s="67">
        <f t="shared" si="3"/>
        <v>45351</v>
      </c>
      <c r="B69" s="68">
        <f t="shared" si="0"/>
        <v>1</v>
      </c>
      <c r="C69" s="190">
        <v>3</v>
      </c>
      <c r="D69" s="185">
        <v>29</v>
      </c>
      <c r="E69" s="185">
        <v>1</v>
      </c>
      <c r="F69" s="186">
        <v>0</v>
      </c>
      <c r="G69" s="187">
        <v>0</v>
      </c>
      <c r="H69" s="185">
        <v>0</v>
      </c>
      <c r="I69" s="185">
        <v>0</v>
      </c>
      <c r="J69" s="190">
        <v>0</v>
      </c>
      <c r="K69" s="188">
        <v>0</v>
      </c>
      <c r="L69" s="191">
        <f t="shared" si="6"/>
        <v>1</v>
      </c>
      <c r="M69" s="185">
        <v>0</v>
      </c>
      <c r="N69" s="186">
        <v>0</v>
      </c>
      <c r="O69" s="192"/>
      <c r="P69" s="190"/>
      <c r="Q69" s="190"/>
      <c r="R69" s="193"/>
      <c r="S69" s="187">
        <v>0</v>
      </c>
      <c r="T69" s="185">
        <v>0</v>
      </c>
      <c r="U69" s="188">
        <v>0</v>
      </c>
      <c r="V69" s="185">
        <v>0</v>
      </c>
      <c r="W69" s="185">
        <v>0</v>
      </c>
      <c r="X69" s="166">
        <v>0</v>
      </c>
      <c r="Y69" s="14">
        <f t="shared" si="4"/>
        <v>7</v>
      </c>
      <c r="Z69" s="68">
        <f t="shared" si="2"/>
        <v>0</v>
      </c>
      <c r="AA69" s="52">
        <f t="shared" si="5"/>
        <v>-3</v>
      </c>
    </row>
    <row r="70" spans="1:27" ht="15" customHeight="1" x14ac:dyDescent="0.3">
      <c r="A70" s="67">
        <f t="shared" si="3"/>
        <v>45352</v>
      </c>
      <c r="B70" s="68">
        <f t="shared" si="0"/>
        <v>1</v>
      </c>
      <c r="C70" s="190">
        <v>3</v>
      </c>
      <c r="D70" s="185">
        <v>29</v>
      </c>
      <c r="E70" s="185">
        <v>0</v>
      </c>
      <c r="F70" s="186">
        <v>0</v>
      </c>
      <c r="G70" s="187">
        <v>0</v>
      </c>
      <c r="H70" s="185">
        <v>0</v>
      </c>
      <c r="I70" s="185">
        <v>0</v>
      </c>
      <c r="J70" s="190">
        <v>0</v>
      </c>
      <c r="K70" s="188">
        <v>0</v>
      </c>
      <c r="L70" s="191">
        <f t="shared" si="6"/>
        <v>0</v>
      </c>
      <c r="M70" s="185">
        <v>0</v>
      </c>
      <c r="N70" s="186">
        <v>0</v>
      </c>
      <c r="O70" s="192"/>
      <c r="P70" s="190"/>
      <c r="Q70" s="190"/>
      <c r="R70" s="193"/>
      <c r="S70" s="187">
        <v>0</v>
      </c>
      <c r="T70" s="185">
        <v>0</v>
      </c>
      <c r="U70" s="188">
        <v>0</v>
      </c>
      <c r="V70" s="185">
        <v>0</v>
      </c>
      <c r="W70" s="185">
        <v>1</v>
      </c>
      <c r="X70" s="166">
        <v>10000</v>
      </c>
      <c r="Y70" s="14">
        <f t="shared" si="4"/>
        <v>7</v>
      </c>
      <c r="Z70" s="68">
        <f t="shared" si="2"/>
        <v>0</v>
      </c>
      <c r="AA70" s="52">
        <f t="shared" si="5"/>
        <v>-4</v>
      </c>
    </row>
    <row r="71" spans="1:27" ht="15" customHeight="1" x14ac:dyDescent="0.3">
      <c r="A71" s="67">
        <f t="shared" si="3"/>
        <v>45353</v>
      </c>
      <c r="B71" s="68">
        <f t="shared" si="0"/>
        <v>1</v>
      </c>
      <c r="C71" s="190">
        <v>3</v>
      </c>
      <c r="D71" s="185">
        <v>29</v>
      </c>
      <c r="E71" s="185">
        <v>1</v>
      </c>
      <c r="F71" s="186">
        <v>1</v>
      </c>
      <c r="G71" s="187">
        <v>0</v>
      </c>
      <c r="H71" s="185">
        <v>0</v>
      </c>
      <c r="I71" s="185">
        <v>1</v>
      </c>
      <c r="J71" s="190">
        <v>0</v>
      </c>
      <c r="K71" s="188">
        <v>0</v>
      </c>
      <c r="L71" s="191">
        <f t="shared" si="6"/>
        <v>0</v>
      </c>
      <c r="M71" s="185">
        <v>0</v>
      </c>
      <c r="N71" s="186">
        <v>0</v>
      </c>
      <c r="O71" s="192"/>
      <c r="P71" s="190"/>
      <c r="Q71" s="190"/>
      <c r="R71" s="193"/>
      <c r="S71" s="187">
        <v>0</v>
      </c>
      <c r="T71" s="185">
        <v>0</v>
      </c>
      <c r="U71" s="188">
        <v>0</v>
      </c>
      <c r="V71" s="185">
        <v>0</v>
      </c>
      <c r="W71" s="185">
        <v>0</v>
      </c>
      <c r="X71" s="166">
        <v>0</v>
      </c>
      <c r="Y71" s="14">
        <f t="shared" si="4"/>
        <v>8</v>
      </c>
      <c r="Z71" s="68">
        <f t="shared" si="2"/>
        <v>0</v>
      </c>
      <c r="AA71" s="52">
        <f t="shared" si="5"/>
        <v>-4</v>
      </c>
    </row>
    <row r="72" spans="1:27" ht="15" customHeight="1" x14ac:dyDescent="0.3">
      <c r="A72" s="67">
        <f t="shared" si="3"/>
        <v>45354</v>
      </c>
      <c r="B72" s="68">
        <f t="shared" si="0"/>
        <v>0</v>
      </c>
      <c r="C72" s="190"/>
      <c r="D72" s="185"/>
      <c r="E72" s="185"/>
      <c r="F72" s="186"/>
      <c r="G72" s="187"/>
      <c r="H72" s="185"/>
      <c r="I72" s="185"/>
      <c r="J72" s="190">
        <v>0</v>
      </c>
      <c r="K72" s="188"/>
      <c r="L72" s="191">
        <f t="shared" si="6"/>
        <v>0</v>
      </c>
      <c r="M72" s="185"/>
      <c r="N72" s="186"/>
      <c r="O72" s="192"/>
      <c r="P72" s="190"/>
      <c r="Q72" s="190"/>
      <c r="R72" s="193"/>
      <c r="S72" s="187"/>
      <c r="T72" s="185"/>
      <c r="U72" s="188"/>
      <c r="V72" s="185"/>
      <c r="W72" s="185"/>
      <c r="X72" s="166"/>
      <c r="Y72" s="14">
        <f t="shared" si="4"/>
        <v>8</v>
      </c>
      <c r="Z72" s="68">
        <f t="shared" si="2"/>
        <v>0</v>
      </c>
      <c r="AA72" s="52">
        <f t="shared" si="5"/>
        <v>-4</v>
      </c>
    </row>
    <row r="73" spans="1:27" ht="15" customHeight="1" x14ac:dyDescent="0.3">
      <c r="A73" s="67">
        <f t="shared" si="3"/>
        <v>45355</v>
      </c>
      <c r="B73" s="68">
        <f t="shared" si="0"/>
        <v>0</v>
      </c>
      <c r="C73" s="190"/>
      <c r="D73" s="185"/>
      <c r="E73" s="185"/>
      <c r="F73" s="186"/>
      <c r="G73" s="187"/>
      <c r="H73" s="185"/>
      <c r="I73" s="185"/>
      <c r="J73" s="190"/>
      <c r="K73" s="188"/>
      <c r="L73" s="191">
        <f t="shared" si="6"/>
        <v>0</v>
      </c>
      <c r="M73" s="185"/>
      <c r="N73" s="186"/>
      <c r="O73" s="192"/>
      <c r="P73" s="190"/>
      <c r="Q73" s="190"/>
      <c r="R73" s="193"/>
      <c r="S73" s="187"/>
      <c r="T73" s="185"/>
      <c r="U73" s="188"/>
      <c r="V73" s="185"/>
      <c r="W73" s="185"/>
      <c r="X73" s="166"/>
      <c r="Y73" s="14">
        <f t="shared" si="4"/>
        <v>8</v>
      </c>
      <c r="Z73" s="68">
        <f t="shared" si="2"/>
        <v>0</v>
      </c>
      <c r="AA73" s="52">
        <f t="shared" si="5"/>
        <v>-4</v>
      </c>
    </row>
    <row r="74" spans="1:27" ht="15" customHeight="1" x14ac:dyDescent="0.3">
      <c r="A74" s="67">
        <f t="shared" si="3"/>
        <v>45356</v>
      </c>
      <c r="B74" s="68">
        <f t="shared" si="0"/>
        <v>1</v>
      </c>
      <c r="C74" s="190">
        <v>2.5</v>
      </c>
      <c r="D74" s="190">
        <v>32</v>
      </c>
      <c r="E74" s="190">
        <v>0</v>
      </c>
      <c r="F74" s="194">
        <v>0</v>
      </c>
      <c r="G74" s="192">
        <v>0</v>
      </c>
      <c r="H74" s="190">
        <v>0</v>
      </c>
      <c r="I74" s="190">
        <v>0</v>
      </c>
      <c r="J74" s="190">
        <v>0</v>
      </c>
      <c r="K74" s="193">
        <v>0</v>
      </c>
      <c r="L74" s="191">
        <f t="shared" si="6"/>
        <v>0</v>
      </c>
      <c r="M74" s="190">
        <v>0</v>
      </c>
      <c r="N74" s="194">
        <v>1</v>
      </c>
      <c r="O74" s="192">
        <v>0</v>
      </c>
      <c r="P74" s="190">
        <v>1</v>
      </c>
      <c r="Q74" s="190">
        <v>0</v>
      </c>
      <c r="R74" s="193">
        <v>0</v>
      </c>
      <c r="S74" s="192">
        <v>1</v>
      </c>
      <c r="T74" s="190">
        <v>0</v>
      </c>
      <c r="U74" s="193">
        <v>0</v>
      </c>
      <c r="V74" s="190">
        <v>0</v>
      </c>
      <c r="W74" s="190">
        <v>0</v>
      </c>
      <c r="X74" s="160">
        <v>6000</v>
      </c>
      <c r="Y74" s="14">
        <f t="shared" si="4"/>
        <v>8</v>
      </c>
      <c r="Z74" s="68">
        <f t="shared" si="2"/>
        <v>1</v>
      </c>
      <c r="AA74" s="52">
        <f t="shared" si="5"/>
        <v>-3</v>
      </c>
    </row>
    <row r="75" spans="1:27" ht="15" customHeight="1" x14ac:dyDescent="0.3">
      <c r="A75" s="67">
        <f t="shared" si="3"/>
        <v>45357</v>
      </c>
      <c r="B75" s="68">
        <f t="shared" si="0"/>
        <v>0</v>
      </c>
      <c r="C75" s="190"/>
      <c r="D75" s="190"/>
      <c r="E75" s="190"/>
      <c r="F75" s="194"/>
      <c r="G75" s="192"/>
      <c r="H75" s="190"/>
      <c r="I75" s="190"/>
      <c r="J75" s="190"/>
      <c r="K75" s="193"/>
      <c r="L75" s="191">
        <f t="shared" si="6"/>
        <v>0</v>
      </c>
      <c r="M75" s="190"/>
      <c r="N75" s="194"/>
      <c r="O75" s="192"/>
      <c r="P75" s="190"/>
      <c r="Q75" s="190"/>
      <c r="R75" s="193"/>
      <c r="S75" s="192"/>
      <c r="T75" s="190"/>
      <c r="U75" s="193"/>
      <c r="V75" s="190"/>
      <c r="W75" s="190"/>
      <c r="X75" s="160"/>
      <c r="Y75" s="14">
        <f t="shared" si="4"/>
        <v>8</v>
      </c>
      <c r="Z75" s="68">
        <f t="shared" si="2"/>
        <v>0</v>
      </c>
      <c r="AA75" s="52">
        <f t="shared" si="5"/>
        <v>-3</v>
      </c>
    </row>
    <row r="76" spans="1:27" ht="15" customHeight="1" x14ac:dyDescent="0.3">
      <c r="A76" s="67">
        <f t="shared" si="3"/>
        <v>45358</v>
      </c>
      <c r="B76" s="68">
        <f t="shared" si="0"/>
        <v>0</v>
      </c>
      <c r="C76" s="190"/>
      <c r="D76" s="190"/>
      <c r="E76" s="190"/>
      <c r="F76" s="194"/>
      <c r="G76" s="192"/>
      <c r="H76" s="190"/>
      <c r="I76" s="190"/>
      <c r="J76" s="190"/>
      <c r="K76" s="193"/>
      <c r="L76" s="191">
        <f t="shared" si="6"/>
        <v>0</v>
      </c>
      <c r="M76" s="190"/>
      <c r="N76" s="194"/>
      <c r="O76" s="192"/>
      <c r="P76" s="190"/>
      <c r="Q76" s="190"/>
      <c r="R76" s="193"/>
      <c r="S76" s="192"/>
      <c r="T76" s="190"/>
      <c r="U76" s="193"/>
      <c r="V76" s="190"/>
      <c r="W76" s="190"/>
      <c r="X76" s="160"/>
      <c r="Y76" s="14">
        <f t="shared" si="4"/>
        <v>8</v>
      </c>
      <c r="Z76" s="68">
        <f t="shared" si="2"/>
        <v>0</v>
      </c>
      <c r="AA76" s="52">
        <f t="shared" si="5"/>
        <v>-3</v>
      </c>
    </row>
    <row r="77" spans="1:27" ht="15" customHeight="1" x14ac:dyDescent="0.3">
      <c r="A77" s="67">
        <f t="shared" si="3"/>
        <v>45359</v>
      </c>
      <c r="B77" s="68">
        <f t="shared" si="0"/>
        <v>0</v>
      </c>
      <c r="C77" s="190"/>
      <c r="D77" s="190"/>
      <c r="E77" s="190"/>
      <c r="F77" s="194"/>
      <c r="G77" s="192"/>
      <c r="H77" s="190"/>
      <c r="I77" s="190"/>
      <c r="J77" s="190"/>
      <c r="K77" s="193"/>
      <c r="L77" s="191">
        <f t="shared" si="6"/>
        <v>0</v>
      </c>
      <c r="M77" s="190"/>
      <c r="N77" s="194"/>
      <c r="O77" s="192"/>
      <c r="P77" s="190"/>
      <c r="Q77" s="190"/>
      <c r="R77" s="193"/>
      <c r="S77" s="192"/>
      <c r="T77" s="190"/>
      <c r="U77" s="193"/>
      <c r="V77" s="190"/>
      <c r="W77" s="190"/>
      <c r="X77" s="160"/>
      <c r="Y77" s="14">
        <f t="shared" si="4"/>
        <v>8</v>
      </c>
      <c r="Z77" s="68">
        <f t="shared" si="2"/>
        <v>0</v>
      </c>
      <c r="AA77" s="52">
        <f t="shared" si="5"/>
        <v>-3</v>
      </c>
    </row>
    <row r="78" spans="1:27" ht="15" customHeight="1" x14ac:dyDescent="0.3">
      <c r="A78" s="67">
        <f t="shared" si="3"/>
        <v>45360</v>
      </c>
      <c r="B78" s="68">
        <f t="shared" si="0"/>
        <v>0</v>
      </c>
      <c r="C78" s="185"/>
      <c r="D78" s="185"/>
      <c r="E78" s="185"/>
      <c r="F78" s="186"/>
      <c r="G78" s="187"/>
      <c r="H78" s="185"/>
      <c r="I78" s="185"/>
      <c r="J78" s="185"/>
      <c r="K78" s="188"/>
      <c r="L78" s="191">
        <f t="shared" si="6"/>
        <v>0</v>
      </c>
      <c r="M78" s="190"/>
      <c r="N78" s="194"/>
      <c r="O78" s="192"/>
      <c r="P78" s="190"/>
      <c r="Q78" s="190"/>
      <c r="R78" s="193"/>
      <c r="S78" s="192"/>
      <c r="T78" s="190"/>
      <c r="U78" s="193"/>
      <c r="V78" s="190"/>
      <c r="W78" s="190"/>
      <c r="X78" s="160"/>
      <c r="Y78" s="14">
        <f t="shared" si="4"/>
        <v>8</v>
      </c>
      <c r="Z78" s="68">
        <f t="shared" si="2"/>
        <v>0</v>
      </c>
      <c r="AA78" s="52">
        <f t="shared" si="5"/>
        <v>-3</v>
      </c>
    </row>
    <row r="79" spans="1:27" ht="15" customHeight="1" x14ac:dyDescent="0.3">
      <c r="A79" s="67">
        <f t="shared" si="3"/>
        <v>45361</v>
      </c>
      <c r="B79" s="68">
        <f t="shared" si="0"/>
        <v>1</v>
      </c>
      <c r="C79" s="190">
        <v>3</v>
      </c>
      <c r="D79" s="185">
        <v>28</v>
      </c>
      <c r="E79" s="185">
        <v>1</v>
      </c>
      <c r="F79" s="186">
        <v>1</v>
      </c>
      <c r="G79" s="187">
        <v>0</v>
      </c>
      <c r="H79" s="185">
        <v>0</v>
      </c>
      <c r="I79" s="185">
        <v>0</v>
      </c>
      <c r="J79" s="190">
        <v>0</v>
      </c>
      <c r="K79" s="188">
        <v>1</v>
      </c>
      <c r="L79" s="191">
        <f t="shared" si="6"/>
        <v>0</v>
      </c>
      <c r="M79" s="185">
        <v>0</v>
      </c>
      <c r="N79" s="186">
        <v>1</v>
      </c>
      <c r="O79" s="192">
        <v>1</v>
      </c>
      <c r="P79" s="190">
        <v>0</v>
      </c>
      <c r="Q79" s="190">
        <v>0</v>
      </c>
      <c r="R79" s="193">
        <v>0</v>
      </c>
      <c r="S79" s="187">
        <v>0</v>
      </c>
      <c r="T79" s="185">
        <v>0</v>
      </c>
      <c r="U79" s="188">
        <v>0</v>
      </c>
      <c r="V79" s="185">
        <v>1</v>
      </c>
      <c r="W79" s="185">
        <v>1</v>
      </c>
      <c r="X79" s="166">
        <v>0</v>
      </c>
      <c r="Y79" s="14">
        <f t="shared" si="4"/>
        <v>9</v>
      </c>
      <c r="Z79" s="68">
        <f t="shared" si="2"/>
        <v>0</v>
      </c>
      <c r="AA79" s="52">
        <f t="shared" si="5"/>
        <v>-4</v>
      </c>
    </row>
    <row r="80" spans="1:27" ht="15" customHeight="1" x14ac:dyDescent="0.3">
      <c r="A80" s="67">
        <f t="shared" si="3"/>
        <v>45362</v>
      </c>
      <c r="B80" s="68">
        <f t="shared" si="0"/>
        <v>1</v>
      </c>
      <c r="C80" s="190">
        <v>2</v>
      </c>
      <c r="D80" s="185">
        <v>15</v>
      </c>
      <c r="E80" s="185">
        <v>0</v>
      </c>
      <c r="F80" s="186">
        <v>0</v>
      </c>
      <c r="G80" s="187">
        <v>0</v>
      </c>
      <c r="H80" s="185">
        <v>0</v>
      </c>
      <c r="I80" s="185">
        <v>0</v>
      </c>
      <c r="J80" s="190">
        <v>0</v>
      </c>
      <c r="K80" s="188">
        <v>0</v>
      </c>
      <c r="L80" s="191">
        <f t="shared" si="6"/>
        <v>0</v>
      </c>
      <c r="M80" s="185">
        <v>0</v>
      </c>
      <c r="N80" s="186">
        <v>0</v>
      </c>
      <c r="O80" s="192"/>
      <c r="P80" s="190"/>
      <c r="Q80" s="190"/>
      <c r="R80" s="193"/>
      <c r="S80" s="187">
        <v>0</v>
      </c>
      <c r="T80" s="185">
        <v>0</v>
      </c>
      <c r="U80" s="188">
        <v>0</v>
      </c>
      <c r="V80" s="185">
        <v>0</v>
      </c>
      <c r="W80" s="185">
        <v>0</v>
      </c>
      <c r="X80" s="166">
        <v>0</v>
      </c>
      <c r="Y80" s="14">
        <f t="shared" si="4"/>
        <v>9</v>
      </c>
      <c r="Z80" s="68">
        <f t="shared" si="2"/>
        <v>0</v>
      </c>
      <c r="AA80" s="52">
        <f t="shared" si="5"/>
        <v>-4</v>
      </c>
    </row>
    <row r="81" spans="1:27" ht="15" customHeight="1" x14ac:dyDescent="0.3">
      <c r="A81" s="67">
        <f t="shared" si="3"/>
        <v>45363</v>
      </c>
      <c r="B81" s="68">
        <f t="shared" si="0"/>
        <v>1</v>
      </c>
      <c r="C81" s="190">
        <v>3</v>
      </c>
      <c r="D81" s="185">
        <v>20</v>
      </c>
      <c r="E81" s="185">
        <v>0</v>
      </c>
      <c r="F81" s="186">
        <v>0</v>
      </c>
      <c r="G81" s="187">
        <v>0</v>
      </c>
      <c r="H81" s="185">
        <v>0</v>
      </c>
      <c r="I81" s="185">
        <v>0</v>
      </c>
      <c r="J81" s="190">
        <v>0</v>
      </c>
      <c r="K81" s="188">
        <v>0</v>
      </c>
      <c r="L81" s="191">
        <f t="shared" si="6"/>
        <v>0</v>
      </c>
      <c r="M81" s="185">
        <v>0</v>
      </c>
      <c r="N81" s="186">
        <v>0</v>
      </c>
      <c r="O81" s="192"/>
      <c r="P81" s="190"/>
      <c r="Q81" s="190"/>
      <c r="R81" s="193"/>
      <c r="S81" s="187">
        <v>0</v>
      </c>
      <c r="T81" s="185">
        <v>0</v>
      </c>
      <c r="U81" s="188">
        <v>0</v>
      </c>
      <c r="V81" s="185">
        <v>0</v>
      </c>
      <c r="W81" s="185">
        <v>0</v>
      </c>
      <c r="X81" s="166">
        <v>9000</v>
      </c>
      <c r="Y81" s="14">
        <f t="shared" si="4"/>
        <v>9</v>
      </c>
      <c r="Z81" s="68">
        <f t="shared" si="2"/>
        <v>0</v>
      </c>
      <c r="AA81" s="52">
        <f t="shared" si="5"/>
        <v>-4</v>
      </c>
    </row>
    <row r="82" spans="1:27" ht="15" customHeight="1" x14ac:dyDescent="0.3">
      <c r="A82" s="67">
        <f t="shared" si="3"/>
        <v>45364</v>
      </c>
      <c r="B82" s="68">
        <f t="shared" si="0"/>
        <v>1</v>
      </c>
      <c r="C82" s="190">
        <v>3</v>
      </c>
      <c r="D82" s="185">
        <v>20</v>
      </c>
      <c r="E82" s="185">
        <v>0</v>
      </c>
      <c r="F82" s="186">
        <v>0</v>
      </c>
      <c r="G82" s="187">
        <v>0</v>
      </c>
      <c r="H82" s="185">
        <v>0</v>
      </c>
      <c r="I82" s="185">
        <v>0</v>
      </c>
      <c r="J82" s="190">
        <v>0</v>
      </c>
      <c r="K82" s="188">
        <v>0</v>
      </c>
      <c r="L82" s="191">
        <f t="shared" si="6"/>
        <v>0</v>
      </c>
      <c r="M82" s="185">
        <v>0</v>
      </c>
      <c r="N82" s="186">
        <v>0</v>
      </c>
      <c r="O82" s="192"/>
      <c r="P82" s="190"/>
      <c r="Q82" s="190"/>
      <c r="R82" s="193"/>
      <c r="S82" s="187">
        <v>0</v>
      </c>
      <c r="T82" s="185">
        <v>0</v>
      </c>
      <c r="U82" s="188">
        <v>0</v>
      </c>
      <c r="V82" s="185">
        <v>0</v>
      </c>
      <c r="W82" s="185">
        <v>0</v>
      </c>
      <c r="X82" s="166">
        <v>0</v>
      </c>
      <c r="Y82" s="14">
        <f t="shared" si="4"/>
        <v>9</v>
      </c>
      <c r="Z82" s="68">
        <f t="shared" si="2"/>
        <v>0</v>
      </c>
      <c r="AA82" s="52">
        <f t="shared" si="5"/>
        <v>-4</v>
      </c>
    </row>
    <row r="83" spans="1:27" ht="15" customHeight="1" x14ac:dyDescent="0.3">
      <c r="A83" s="67">
        <f t="shared" si="3"/>
        <v>45365</v>
      </c>
      <c r="B83" s="68">
        <f t="shared" si="0"/>
        <v>1</v>
      </c>
      <c r="C83" s="190">
        <v>3</v>
      </c>
      <c r="D83" s="185">
        <v>20</v>
      </c>
      <c r="E83" s="185">
        <v>0</v>
      </c>
      <c r="F83" s="186">
        <v>0</v>
      </c>
      <c r="G83" s="187">
        <v>0</v>
      </c>
      <c r="H83" s="185">
        <v>0</v>
      </c>
      <c r="I83" s="185">
        <v>0</v>
      </c>
      <c r="J83" s="190">
        <v>0</v>
      </c>
      <c r="K83" s="188">
        <v>0</v>
      </c>
      <c r="L83" s="191">
        <f t="shared" si="6"/>
        <v>0</v>
      </c>
      <c r="M83" s="185">
        <v>0</v>
      </c>
      <c r="N83" s="186">
        <v>0</v>
      </c>
      <c r="O83" s="192"/>
      <c r="P83" s="190"/>
      <c r="Q83" s="190"/>
      <c r="R83" s="193"/>
      <c r="S83" s="187">
        <v>0</v>
      </c>
      <c r="T83" s="185">
        <v>0</v>
      </c>
      <c r="U83" s="188">
        <v>0</v>
      </c>
      <c r="V83" s="185">
        <v>0</v>
      </c>
      <c r="W83" s="185">
        <v>0</v>
      </c>
      <c r="X83" s="166">
        <v>0</v>
      </c>
      <c r="Y83" s="14">
        <f t="shared" si="4"/>
        <v>9</v>
      </c>
      <c r="Z83" s="68">
        <f t="shared" si="2"/>
        <v>0</v>
      </c>
      <c r="AA83" s="52">
        <f t="shared" si="5"/>
        <v>-4</v>
      </c>
    </row>
    <row r="84" spans="1:27" ht="15" customHeight="1" x14ac:dyDescent="0.3">
      <c r="A84" s="67">
        <f t="shared" si="3"/>
        <v>45366</v>
      </c>
      <c r="B84" s="68">
        <f t="shared" si="0"/>
        <v>1</v>
      </c>
      <c r="C84" s="190">
        <v>3</v>
      </c>
      <c r="D84" s="185">
        <v>20</v>
      </c>
      <c r="E84" s="185">
        <v>0</v>
      </c>
      <c r="F84" s="186">
        <v>0</v>
      </c>
      <c r="G84" s="187">
        <v>0</v>
      </c>
      <c r="H84" s="185">
        <v>0</v>
      </c>
      <c r="I84" s="185">
        <v>0</v>
      </c>
      <c r="J84" s="190">
        <v>0</v>
      </c>
      <c r="K84" s="188">
        <v>0</v>
      </c>
      <c r="L84" s="191">
        <f t="shared" si="6"/>
        <v>0</v>
      </c>
      <c r="M84" s="185">
        <v>0</v>
      </c>
      <c r="N84" s="186">
        <v>0</v>
      </c>
      <c r="O84" s="192"/>
      <c r="P84" s="190"/>
      <c r="Q84" s="190"/>
      <c r="R84" s="193"/>
      <c r="S84" s="187">
        <v>0</v>
      </c>
      <c r="T84" s="185">
        <v>0</v>
      </c>
      <c r="U84" s="188">
        <v>0</v>
      </c>
      <c r="V84" s="185">
        <v>0</v>
      </c>
      <c r="W84" s="185">
        <v>0</v>
      </c>
      <c r="X84" s="166">
        <v>0</v>
      </c>
      <c r="Y84" s="14">
        <f t="shared" si="4"/>
        <v>9</v>
      </c>
      <c r="Z84" s="68">
        <f t="shared" si="2"/>
        <v>0</v>
      </c>
      <c r="AA84" s="52">
        <f t="shared" si="5"/>
        <v>-4</v>
      </c>
    </row>
    <row r="85" spans="1:27" ht="15" customHeight="1" x14ac:dyDescent="0.3">
      <c r="A85" s="67">
        <f t="shared" si="3"/>
        <v>45367</v>
      </c>
      <c r="B85" s="68">
        <f t="shared" si="0"/>
        <v>0</v>
      </c>
      <c r="C85" s="190"/>
      <c r="D85" s="185"/>
      <c r="E85" s="185"/>
      <c r="F85" s="186"/>
      <c r="G85" s="187"/>
      <c r="H85" s="185"/>
      <c r="I85" s="185"/>
      <c r="J85" s="190"/>
      <c r="K85" s="188"/>
      <c r="L85" s="191">
        <f t="shared" si="6"/>
        <v>0</v>
      </c>
      <c r="M85" s="185"/>
      <c r="N85" s="186"/>
      <c r="O85" s="192"/>
      <c r="P85" s="190"/>
      <c r="Q85" s="190"/>
      <c r="R85" s="193"/>
      <c r="S85" s="187"/>
      <c r="T85" s="185"/>
      <c r="U85" s="188"/>
      <c r="V85" s="185"/>
      <c r="W85" s="185"/>
      <c r="X85" s="166"/>
      <c r="Y85" s="14">
        <f t="shared" si="4"/>
        <v>9</v>
      </c>
      <c r="Z85" s="68">
        <f t="shared" si="2"/>
        <v>0</v>
      </c>
      <c r="AA85" s="52">
        <f t="shared" si="5"/>
        <v>-4</v>
      </c>
    </row>
    <row r="86" spans="1:27" ht="15" customHeight="1" x14ac:dyDescent="0.3">
      <c r="A86" s="67">
        <f t="shared" si="3"/>
        <v>45368</v>
      </c>
      <c r="B86" s="68">
        <f t="shared" si="0"/>
        <v>0</v>
      </c>
      <c r="C86" s="190"/>
      <c r="D86" s="185"/>
      <c r="E86" s="185"/>
      <c r="F86" s="186"/>
      <c r="G86" s="187"/>
      <c r="H86" s="185"/>
      <c r="I86" s="185"/>
      <c r="J86" s="190"/>
      <c r="K86" s="188"/>
      <c r="L86" s="191">
        <f t="shared" si="6"/>
        <v>0</v>
      </c>
      <c r="M86" s="185"/>
      <c r="N86" s="186"/>
      <c r="O86" s="192"/>
      <c r="P86" s="190"/>
      <c r="Q86" s="190"/>
      <c r="R86" s="193"/>
      <c r="S86" s="187"/>
      <c r="T86" s="185"/>
      <c r="U86" s="188"/>
      <c r="V86" s="185"/>
      <c r="W86" s="185"/>
      <c r="X86" s="166"/>
      <c r="Y86" s="14">
        <f t="shared" si="4"/>
        <v>9</v>
      </c>
      <c r="Z86" s="68">
        <f t="shared" si="2"/>
        <v>0</v>
      </c>
      <c r="AA86" s="52">
        <f t="shared" si="5"/>
        <v>-4</v>
      </c>
    </row>
    <row r="87" spans="1:27" ht="15" customHeight="1" x14ac:dyDescent="0.3">
      <c r="A87" s="67">
        <f t="shared" si="3"/>
        <v>45369</v>
      </c>
      <c r="B87" s="68">
        <f t="shared" si="0"/>
        <v>1</v>
      </c>
      <c r="C87" s="190">
        <v>3</v>
      </c>
      <c r="D87" s="185">
        <v>25</v>
      </c>
      <c r="E87" s="185">
        <v>0</v>
      </c>
      <c r="F87" s="186">
        <v>0</v>
      </c>
      <c r="G87" s="187">
        <v>0</v>
      </c>
      <c r="H87" s="185">
        <v>0</v>
      </c>
      <c r="I87" s="185">
        <v>0</v>
      </c>
      <c r="J87" s="190">
        <v>0</v>
      </c>
      <c r="K87" s="188">
        <v>0</v>
      </c>
      <c r="L87" s="191">
        <f t="shared" si="6"/>
        <v>0</v>
      </c>
      <c r="M87" s="185">
        <v>0</v>
      </c>
      <c r="N87" s="186">
        <v>0</v>
      </c>
      <c r="O87" s="192"/>
      <c r="P87" s="190"/>
      <c r="Q87" s="190"/>
      <c r="R87" s="193"/>
      <c r="S87" s="187">
        <v>0</v>
      </c>
      <c r="T87" s="185">
        <v>0</v>
      </c>
      <c r="U87" s="188">
        <v>0</v>
      </c>
      <c r="V87" s="185">
        <v>0</v>
      </c>
      <c r="W87" s="185">
        <v>0</v>
      </c>
      <c r="X87" s="166">
        <v>0</v>
      </c>
      <c r="Y87" s="14">
        <f t="shared" si="4"/>
        <v>9</v>
      </c>
      <c r="Z87" s="68">
        <f t="shared" si="2"/>
        <v>0</v>
      </c>
      <c r="AA87" s="52">
        <f t="shared" si="5"/>
        <v>-4</v>
      </c>
    </row>
    <row r="88" spans="1:27" ht="15" customHeight="1" x14ac:dyDescent="0.3">
      <c r="A88" s="67">
        <f t="shared" si="3"/>
        <v>45370</v>
      </c>
      <c r="B88" s="68">
        <f t="shared" si="0"/>
        <v>1</v>
      </c>
      <c r="C88" s="190">
        <v>3</v>
      </c>
      <c r="D88" s="185">
        <v>35</v>
      </c>
      <c r="E88" s="185">
        <v>0</v>
      </c>
      <c r="F88" s="186">
        <v>0</v>
      </c>
      <c r="G88" s="187">
        <v>0</v>
      </c>
      <c r="H88" s="185">
        <v>0</v>
      </c>
      <c r="I88" s="185">
        <v>0</v>
      </c>
      <c r="J88" s="190">
        <v>0</v>
      </c>
      <c r="K88" s="188">
        <v>0</v>
      </c>
      <c r="L88" s="191">
        <f t="shared" si="6"/>
        <v>0</v>
      </c>
      <c r="M88" s="185">
        <v>0</v>
      </c>
      <c r="N88" s="186">
        <v>0</v>
      </c>
      <c r="O88" s="192"/>
      <c r="P88" s="190"/>
      <c r="Q88" s="190"/>
      <c r="R88" s="193"/>
      <c r="S88" s="187">
        <v>0</v>
      </c>
      <c r="T88" s="185">
        <v>0</v>
      </c>
      <c r="U88" s="188">
        <v>0</v>
      </c>
      <c r="V88" s="185">
        <v>0</v>
      </c>
      <c r="W88" s="185">
        <v>0</v>
      </c>
      <c r="X88" s="166">
        <v>0</v>
      </c>
      <c r="Y88" s="14">
        <f t="shared" si="4"/>
        <v>9</v>
      </c>
      <c r="Z88" s="68">
        <f t="shared" si="2"/>
        <v>0</v>
      </c>
      <c r="AA88" s="52">
        <f t="shared" si="5"/>
        <v>-4</v>
      </c>
    </row>
    <row r="89" spans="1:27" ht="15" customHeight="1" x14ac:dyDescent="0.3">
      <c r="A89" s="67">
        <f t="shared" si="3"/>
        <v>45371</v>
      </c>
      <c r="B89" s="68">
        <f t="shared" si="0"/>
        <v>1</v>
      </c>
      <c r="C89" s="190">
        <v>3</v>
      </c>
      <c r="D89" s="185">
        <v>29</v>
      </c>
      <c r="E89" s="185">
        <v>1</v>
      </c>
      <c r="F89" s="186">
        <v>0</v>
      </c>
      <c r="G89" s="187">
        <v>0</v>
      </c>
      <c r="H89" s="185">
        <v>0</v>
      </c>
      <c r="I89" s="185">
        <v>0</v>
      </c>
      <c r="J89" s="190">
        <v>0</v>
      </c>
      <c r="K89" s="188">
        <v>0</v>
      </c>
      <c r="L89" s="191">
        <f t="shared" si="6"/>
        <v>1</v>
      </c>
      <c r="M89" s="185">
        <v>0</v>
      </c>
      <c r="N89" s="186">
        <v>0</v>
      </c>
      <c r="O89" s="192"/>
      <c r="P89" s="190"/>
      <c r="Q89" s="190"/>
      <c r="R89" s="193"/>
      <c r="S89" s="187">
        <v>0</v>
      </c>
      <c r="T89" s="185">
        <v>0</v>
      </c>
      <c r="U89" s="188">
        <v>0</v>
      </c>
      <c r="V89" s="185">
        <v>0</v>
      </c>
      <c r="W89" s="185">
        <v>0</v>
      </c>
      <c r="X89" s="166">
        <v>0</v>
      </c>
      <c r="Y89" s="14">
        <f t="shared" si="4"/>
        <v>9</v>
      </c>
      <c r="Z89" s="68">
        <f t="shared" si="2"/>
        <v>0</v>
      </c>
      <c r="AA89" s="52">
        <f t="shared" si="5"/>
        <v>-4</v>
      </c>
    </row>
    <row r="90" spans="1:27" ht="15" customHeight="1" x14ac:dyDescent="0.3">
      <c r="A90" s="67">
        <f t="shared" si="3"/>
        <v>45372</v>
      </c>
      <c r="B90" s="68">
        <f t="shared" si="0"/>
        <v>1</v>
      </c>
      <c r="C90" s="190">
        <v>3</v>
      </c>
      <c r="D90" s="185">
        <v>29</v>
      </c>
      <c r="E90" s="185">
        <v>0</v>
      </c>
      <c r="F90" s="186">
        <v>0</v>
      </c>
      <c r="G90" s="187">
        <v>0</v>
      </c>
      <c r="H90" s="185">
        <v>0</v>
      </c>
      <c r="I90" s="185">
        <v>0</v>
      </c>
      <c r="J90" s="190">
        <v>0</v>
      </c>
      <c r="K90" s="188">
        <v>0</v>
      </c>
      <c r="L90" s="191">
        <f t="shared" si="6"/>
        <v>0</v>
      </c>
      <c r="M90" s="185">
        <v>0</v>
      </c>
      <c r="N90" s="186">
        <v>0</v>
      </c>
      <c r="O90" s="192"/>
      <c r="P90" s="190"/>
      <c r="Q90" s="190"/>
      <c r="R90" s="193"/>
      <c r="S90" s="187">
        <v>0</v>
      </c>
      <c r="T90" s="185">
        <v>0</v>
      </c>
      <c r="U90" s="188">
        <v>0</v>
      </c>
      <c r="V90" s="185">
        <v>0</v>
      </c>
      <c r="W90" s="185">
        <v>1</v>
      </c>
      <c r="X90" s="166">
        <v>10000</v>
      </c>
      <c r="Y90" s="14">
        <f t="shared" si="4"/>
        <v>9</v>
      </c>
      <c r="Z90" s="68">
        <f t="shared" si="2"/>
        <v>0</v>
      </c>
      <c r="AA90" s="52">
        <f t="shared" si="5"/>
        <v>-5</v>
      </c>
    </row>
    <row r="91" spans="1:27" ht="15" customHeight="1" x14ac:dyDescent="0.3">
      <c r="A91" s="67">
        <f t="shared" si="3"/>
        <v>45373</v>
      </c>
      <c r="B91" s="68">
        <f t="shared" si="0"/>
        <v>1</v>
      </c>
      <c r="C91" s="190">
        <v>3</v>
      </c>
      <c r="D91" s="185">
        <v>29</v>
      </c>
      <c r="E91" s="185">
        <v>1</v>
      </c>
      <c r="F91" s="186">
        <v>1</v>
      </c>
      <c r="G91" s="187">
        <v>0</v>
      </c>
      <c r="H91" s="185">
        <v>0</v>
      </c>
      <c r="I91" s="185">
        <v>0</v>
      </c>
      <c r="J91" s="190">
        <v>1</v>
      </c>
      <c r="K91" s="188">
        <v>0</v>
      </c>
      <c r="L91" s="191">
        <f t="shared" si="6"/>
        <v>0</v>
      </c>
      <c r="M91" s="185">
        <v>0</v>
      </c>
      <c r="N91" s="186">
        <v>0</v>
      </c>
      <c r="O91" s="192"/>
      <c r="P91" s="190"/>
      <c r="Q91" s="190"/>
      <c r="R91" s="193"/>
      <c r="S91" s="187">
        <v>0</v>
      </c>
      <c r="T91" s="185">
        <v>0</v>
      </c>
      <c r="U91" s="188">
        <v>0</v>
      </c>
      <c r="V91" s="185">
        <v>0</v>
      </c>
      <c r="W91" s="185">
        <v>0</v>
      </c>
      <c r="X91" s="166">
        <v>0</v>
      </c>
      <c r="Y91" s="14">
        <f t="shared" si="4"/>
        <v>10</v>
      </c>
      <c r="Z91" s="68">
        <f t="shared" si="2"/>
        <v>0</v>
      </c>
      <c r="AA91" s="52">
        <f t="shared" si="5"/>
        <v>-5</v>
      </c>
    </row>
    <row r="92" spans="1:27" ht="15" customHeight="1" x14ac:dyDescent="0.3">
      <c r="A92" s="67">
        <f t="shared" si="3"/>
        <v>45374</v>
      </c>
      <c r="B92" s="68">
        <f t="shared" si="0"/>
        <v>0</v>
      </c>
      <c r="C92" s="190"/>
      <c r="D92" s="185"/>
      <c r="E92" s="185"/>
      <c r="F92" s="186"/>
      <c r="G92" s="187"/>
      <c r="H92" s="185"/>
      <c r="I92" s="185"/>
      <c r="J92" s="190"/>
      <c r="K92" s="188"/>
      <c r="L92" s="191">
        <f t="shared" si="6"/>
        <v>0</v>
      </c>
      <c r="M92" s="185"/>
      <c r="N92" s="186"/>
      <c r="O92" s="192"/>
      <c r="P92" s="190"/>
      <c r="Q92" s="190"/>
      <c r="R92" s="193"/>
      <c r="S92" s="187"/>
      <c r="T92" s="185"/>
      <c r="U92" s="188"/>
      <c r="V92" s="185"/>
      <c r="W92" s="185"/>
      <c r="X92" s="166"/>
      <c r="Y92" s="14">
        <f t="shared" si="4"/>
        <v>10</v>
      </c>
      <c r="Z92" s="68">
        <f t="shared" si="2"/>
        <v>0</v>
      </c>
      <c r="AA92" s="52">
        <f t="shared" si="5"/>
        <v>-5</v>
      </c>
    </row>
    <row r="93" spans="1:27" ht="15" customHeight="1" x14ac:dyDescent="0.3">
      <c r="A93" s="67">
        <f t="shared" si="3"/>
        <v>45375</v>
      </c>
      <c r="B93" s="68">
        <f t="shared" si="0"/>
        <v>0</v>
      </c>
      <c r="C93" s="190"/>
      <c r="D93" s="185"/>
      <c r="E93" s="185"/>
      <c r="F93" s="186"/>
      <c r="G93" s="187"/>
      <c r="H93" s="185"/>
      <c r="I93" s="185"/>
      <c r="J93" s="190"/>
      <c r="K93" s="188"/>
      <c r="L93" s="191">
        <f t="shared" si="6"/>
        <v>0</v>
      </c>
      <c r="M93" s="185"/>
      <c r="N93" s="186"/>
      <c r="O93" s="192"/>
      <c r="P93" s="190"/>
      <c r="Q93" s="190"/>
      <c r="R93" s="193"/>
      <c r="S93" s="187"/>
      <c r="T93" s="185"/>
      <c r="U93" s="188"/>
      <c r="V93" s="185"/>
      <c r="W93" s="185"/>
      <c r="X93" s="166"/>
      <c r="Y93" s="14">
        <f t="shared" si="4"/>
        <v>10</v>
      </c>
      <c r="Z93" s="68">
        <f t="shared" si="2"/>
        <v>0</v>
      </c>
      <c r="AA93" s="52">
        <f t="shared" si="5"/>
        <v>-5</v>
      </c>
    </row>
    <row r="94" spans="1:27" ht="15" customHeight="1" x14ac:dyDescent="0.3">
      <c r="A94" s="67">
        <f t="shared" si="3"/>
        <v>45376</v>
      </c>
      <c r="B94" s="68">
        <f t="shared" si="0"/>
        <v>1</v>
      </c>
      <c r="C94" s="190">
        <v>2</v>
      </c>
      <c r="D94" s="185">
        <v>30</v>
      </c>
      <c r="E94" s="185">
        <v>1</v>
      </c>
      <c r="F94" s="186">
        <v>0</v>
      </c>
      <c r="G94" s="187">
        <v>0</v>
      </c>
      <c r="H94" s="185">
        <v>0</v>
      </c>
      <c r="I94" s="185">
        <v>0</v>
      </c>
      <c r="J94" s="190">
        <v>0</v>
      </c>
      <c r="K94" s="188">
        <v>1</v>
      </c>
      <c r="L94" s="191">
        <f t="shared" si="6"/>
        <v>1</v>
      </c>
      <c r="M94" s="185">
        <v>0</v>
      </c>
      <c r="N94" s="186">
        <v>0</v>
      </c>
      <c r="O94" s="192"/>
      <c r="P94" s="190"/>
      <c r="Q94" s="190"/>
      <c r="R94" s="193"/>
      <c r="S94" s="187">
        <v>0</v>
      </c>
      <c r="T94" s="185">
        <v>0</v>
      </c>
      <c r="U94" s="188">
        <v>0</v>
      </c>
      <c r="V94" s="185">
        <v>0</v>
      </c>
      <c r="W94" s="185">
        <v>0</v>
      </c>
      <c r="X94" s="166">
        <v>10000</v>
      </c>
      <c r="Y94" s="14">
        <f t="shared" si="4"/>
        <v>10</v>
      </c>
      <c r="Z94" s="68">
        <f t="shared" si="2"/>
        <v>0</v>
      </c>
      <c r="AA94" s="52">
        <f t="shared" si="5"/>
        <v>-5</v>
      </c>
    </row>
    <row r="95" spans="1:27" ht="15" customHeight="1" x14ac:dyDescent="0.3">
      <c r="A95" s="67">
        <f t="shared" si="3"/>
        <v>45377</v>
      </c>
      <c r="B95" s="68">
        <f t="shared" si="0"/>
        <v>1</v>
      </c>
      <c r="C95" s="190">
        <v>2</v>
      </c>
      <c r="D95" s="185">
        <v>15</v>
      </c>
      <c r="E95" s="185">
        <v>0</v>
      </c>
      <c r="F95" s="186">
        <v>0</v>
      </c>
      <c r="G95" s="187">
        <v>0</v>
      </c>
      <c r="H95" s="185">
        <v>0</v>
      </c>
      <c r="I95" s="185">
        <v>0</v>
      </c>
      <c r="J95" s="190">
        <v>0</v>
      </c>
      <c r="K95" s="188">
        <v>0</v>
      </c>
      <c r="L95" s="191">
        <f t="shared" si="6"/>
        <v>0</v>
      </c>
      <c r="M95" s="185">
        <v>0</v>
      </c>
      <c r="N95" s="186">
        <v>0</v>
      </c>
      <c r="O95" s="192"/>
      <c r="P95" s="190"/>
      <c r="Q95" s="190"/>
      <c r="R95" s="193"/>
      <c r="S95" s="187">
        <v>0</v>
      </c>
      <c r="T95" s="185">
        <v>0</v>
      </c>
      <c r="U95" s="188">
        <v>0</v>
      </c>
      <c r="V95" s="185">
        <v>0</v>
      </c>
      <c r="W95" s="185">
        <v>0</v>
      </c>
      <c r="X95" s="166">
        <v>0</v>
      </c>
      <c r="Y95" s="14">
        <f t="shared" si="4"/>
        <v>10</v>
      </c>
      <c r="Z95" s="68">
        <f t="shared" si="2"/>
        <v>0</v>
      </c>
      <c r="AA95" s="52">
        <f t="shared" si="5"/>
        <v>-5</v>
      </c>
    </row>
    <row r="96" spans="1:27" ht="15" customHeight="1" x14ac:dyDescent="0.3">
      <c r="A96" s="67">
        <f t="shared" si="3"/>
        <v>45378</v>
      </c>
      <c r="B96" s="68">
        <f t="shared" si="0"/>
        <v>1</v>
      </c>
      <c r="C96" s="190">
        <v>3</v>
      </c>
      <c r="D96" s="185">
        <v>20</v>
      </c>
      <c r="E96" s="185">
        <v>0</v>
      </c>
      <c r="F96" s="186">
        <v>0</v>
      </c>
      <c r="G96" s="187">
        <v>0</v>
      </c>
      <c r="H96" s="185">
        <v>0</v>
      </c>
      <c r="I96" s="185">
        <v>0</v>
      </c>
      <c r="J96" s="190">
        <v>0</v>
      </c>
      <c r="K96" s="188">
        <v>0</v>
      </c>
      <c r="L96" s="191">
        <f t="shared" si="6"/>
        <v>0</v>
      </c>
      <c r="M96" s="185">
        <v>0</v>
      </c>
      <c r="N96" s="186">
        <v>0</v>
      </c>
      <c r="O96" s="192"/>
      <c r="P96" s="190"/>
      <c r="Q96" s="190"/>
      <c r="R96" s="193"/>
      <c r="S96" s="187">
        <v>0</v>
      </c>
      <c r="T96" s="185">
        <v>0</v>
      </c>
      <c r="U96" s="188">
        <v>0</v>
      </c>
      <c r="V96" s="185">
        <v>0</v>
      </c>
      <c r="W96" s="185">
        <v>0</v>
      </c>
      <c r="X96" s="166">
        <v>0</v>
      </c>
      <c r="Y96" s="14">
        <f t="shared" si="4"/>
        <v>10</v>
      </c>
      <c r="Z96" s="68">
        <f t="shared" si="2"/>
        <v>0</v>
      </c>
      <c r="AA96" s="52">
        <f t="shared" si="5"/>
        <v>-5</v>
      </c>
    </row>
    <row r="97" spans="1:27" ht="15" customHeight="1" x14ac:dyDescent="0.3">
      <c r="A97" s="67">
        <f t="shared" si="3"/>
        <v>45379</v>
      </c>
      <c r="B97" s="68">
        <f t="shared" si="0"/>
        <v>1</v>
      </c>
      <c r="C97" s="190">
        <v>3</v>
      </c>
      <c r="D97" s="185">
        <v>20</v>
      </c>
      <c r="E97" s="185">
        <v>0</v>
      </c>
      <c r="F97" s="186">
        <v>0</v>
      </c>
      <c r="G97" s="187">
        <v>0</v>
      </c>
      <c r="H97" s="185">
        <v>0</v>
      </c>
      <c r="I97" s="185">
        <v>0</v>
      </c>
      <c r="J97" s="190">
        <v>0</v>
      </c>
      <c r="K97" s="188">
        <v>0</v>
      </c>
      <c r="L97" s="191">
        <f t="shared" si="6"/>
        <v>0</v>
      </c>
      <c r="M97" s="185">
        <v>0</v>
      </c>
      <c r="N97" s="186">
        <v>0</v>
      </c>
      <c r="O97" s="192"/>
      <c r="P97" s="190"/>
      <c r="Q97" s="190"/>
      <c r="R97" s="193"/>
      <c r="S97" s="187">
        <v>0</v>
      </c>
      <c r="T97" s="185">
        <v>0</v>
      </c>
      <c r="U97" s="188">
        <v>0</v>
      </c>
      <c r="V97" s="185">
        <v>0</v>
      </c>
      <c r="W97" s="185">
        <v>0</v>
      </c>
      <c r="X97" s="166">
        <v>0</v>
      </c>
      <c r="Y97" s="14">
        <f t="shared" si="4"/>
        <v>10</v>
      </c>
      <c r="Z97" s="68">
        <f t="shared" si="2"/>
        <v>0</v>
      </c>
      <c r="AA97" s="52">
        <f t="shared" si="5"/>
        <v>-5</v>
      </c>
    </row>
    <row r="98" spans="1:27" ht="15" customHeight="1" x14ac:dyDescent="0.3">
      <c r="A98" s="67">
        <f t="shared" si="3"/>
        <v>45380</v>
      </c>
      <c r="B98" s="68">
        <f t="shared" si="0"/>
        <v>1</v>
      </c>
      <c r="C98" s="190">
        <v>3</v>
      </c>
      <c r="D98" s="185">
        <v>20</v>
      </c>
      <c r="E98" s="185">
        <v>0</v>
      </c>
      <c r="F98" s="186">
        <v>0</v>
      </c>
      <c r="G98" s="187">
        <v>0</v>
      </c>
      <c r="H98" s="185">
        <v>0</v>
      </c>
      <c r="I98" s="185">
        <v>0</v>
      </c>
      <c r="J98" s="190">
        <v>0</v>
      </c>
      <c r="K98" s="188">
        <v>0</v>
      </c>
      <c r="L98" s="191">
        <f t="shared" si="6"/>
        <v>0</v>
      </c>
      <c r="M98" s="185">
        <v>0</v>
      </c>
      <c r="N98" s="186">
        <v>0</v>
      </c>
      <c r="O98" s="192"/>
      <c r="P98" s="190"/>
      <c r="Q98" s="190"/>
      <c r="R98" s="193"/>
      <c r="S98" s="187">
        <v>0</v>
      </c>
      <c r="T98" s="185">
        <v>0</v>
      </c>
      <c r="U98" s="188">
        <v>0</v>
      </c>
      <c r="V98" s="185">
        <v>0</v>
      </c>
      <c r="W98" s="185">
        <v>0</v>
      </c>
      <c r="X98" s="166">
        <v>0</v>
      </c>
      <c r="Y98" s="14">
        <f t="shared" si="4"/>
        <v>10</v>
      </c>
      <c r="Z98" s="68">
        <f t="shared" si="2"/>
        <v>0</v>
      </c>
      <c r="AA98" s="52">
        <f t="shared" si="5"/>
        <v>-5</v>
      </c>
    </row>
    <row r="99" spans="1:27" ht="15" customHeight="1" x14ac:dyDescent="0.3">
      <c r="A99" s="67">
        <f t="shared" si="3"/>
        <v>45381</v>
      </c>
      <c r="B99" s="68">
        <f t="shared" si="0"/>
        <v>1</v>
      </c>
      <c r="C99" s="190">
        <v>3</v>
      </c>
      <c r="D99" s="185">
        <v>20</v>
      </c>
      <c r="E99" s="185">
        <v>0</v>
      </c>
      <c r="F99" s="186">
        <v>0</v>
      </c>
      <c r="G99" s="187">
        <v>0</v>
      </c>
      <c r="H99" s="185">
        <v>0</v>
      </c>
      <c r="I99" s="185">
        <v>0</v>
      </c>
      <c r="J99" s="190">
        <v>0</v>
      </c>
      <c r="K99" s="188">
        <v>0</v>
      </c>
      <c r="L99" s="191">
        <f t="shared" si="6"/>
        <v>0</v>
      </c>
      <c r="M99" s="185">
        <v>0</v>
      </c>
      <c r="N99" s="186">
        <v>0</v>
      </c>
      <c r="O99" s="192"/>
      <c r="P99" s="190"/>
      <c r="Q99" s="190"/>
      <c r="R99" s="193"/>
      <c r="S99" s="187">
        <v>0</v>
      </c>
      <c r="T99" s="185">
        <v>0</v>
      </c>
      <c r="U99" s="188">
        <v>0</v>
      </c>
      <c r="V99" s="185">
        <v>0</v>
      </c>
      <c r="W99" s="185">
        <v>0</v>
      </c>
      <c r="X99" s="166">
        <v>0</v>
      </c>
      <c r="Y99" s="14">
        <f t="shared" si="4"/>
        <v>10</v>
      </c>
      <c r="Z99" s="68">
        <f t="shared" si="2"/>
        <v>0</v>
      </c>
      <c r="AA99" s="52">
        <f t="shared" si="5"/>
        <v>-5</v>
      </c>
    </row>
    <row r="100" spans="1:27" ht="15" customHeight="1" x14ac:dyDescent="0.3">
      <c r="A100" s="67">
        <f t="shared" si="3"/>
        <v>45382</v>
      </c>
      <c r="B100" s="68">
        <f t="shared" si="0"/>
        <v>0</v>
      </c>
      <c r="C100" s="190"/>
      <c r="D100" s="185"/>
      <c r="E100" s="185"/>
      <c r="F100" s="186"/>
      <c r="G100" s="187"/>
      <c r="H100" s="185"/>
      <c r="I100" s="185"/>
      <c r="J100" s="190"/>
      <c r="K100" s="188"/>
      <c r="L100" s="191">
        <f t="shared" si="6"/>
        <v>0</v>
      </c>
      <c r="M100" s="185"/>
      <c r="N100" s="186"/>
      <c r="O100" s="192"/>
      <c r="P100" s="190"/>
      <c r="Q100" s="190"/>
      <c r="R100" s="193"/>
      <c r="S100" s="187"/>
      <c r="T100" s="185"/>
      <c r="U100" s="188"/>
      <c r="V100" s="185"/>
      <c r="W100" s="185"/>
      <c r="X100" s="166"/>
      <c r="Y100" s="14">
        <f t="shared" si="4"/>
        <v>10</v>
      </c>
      <c r="Z100" s="68">
        <f t="shared" si="2"/>
        <v>0</v>
      </c>
      <c r="AA100" s="52">
        <f t="shared" si="5"/>
        <v>-5</v>
      </c>
    </row>
    <row r="101" spans="1:27" ht="15" customHeight="1" x14ac:dyDescent="0.3">
      <c r="A101" s="67">
        <f t="shared" si="3"/>
        <v>45383</v>
      </c>
      <c r="B101" s="68">
        <f t="shared" si="0"/>
        <v>0</v>
      </c>
      <c r="C101" s="190"/>
      <c r="D101" s="185"/>
      <c r="E101" s="185"/>
      <c r="F101" s="186"/>
      <c r="G101" s="187"/>
      <c r="H101" s="185"/>
      <c r="I101" s="185"/>
      <c r="J101" s="190"/>
      <c r="K101" s="188"/>
      <c r="L101" s="191">
        <f t="shared" si="6"/>
        <v>0</v>
      </c>
      <c r="M101" s="185"/>
      <c r="N101" s="186"/>
      <c r="O101" s="192"/>
      <c r="P101" s="190"/>
      <c r="Q101" s="190"/>
      <c r="R101" s="193"/>
      <c r="S101" s="187"/>
      <c r="T101" s="185"/>
      <c r="U101" s="188"/>
      <c r="V101" s="185"/>
      <c r="W101" s="185"/>
      <c r="X101" s="166"/>
      <c r="Y101" s="14">
        <f t="shared" si="4"/>
        <v>10</v>
      </c>
      <c r="Z101" s="68">
        <f t="shared" si="2"/>
        <v>0</v>
      </c>
      <c r="AA101" s="52">
        <f t="shared" si="5"/>
        <v>-5</v>
      </c>
    </row>
    <row r="102" spans="1:27" ht="15" customHeight="1" x14ac:dyDescent="0.3">
      <c r="A102" s="67">
        <f t="shared" si="3"/>
        <v>45384</v>
      </c>
      <c r="B102" s="68">
        <f t="shared" si="0"/>
        <v>1</v>
      </c>
      <c r="C102" s="190">
        <v>3</v>
      </c>
      <c r="D102" s="185">
        <v>25</v>
      </c>
      <c r="E102" s="185">
        <v>0</v>
      </c>
      <c r="F102" s="186">
        <v>0</v>
      </c>
      <c r="G102" s="187">
        <v>0</v>
      </c>
      <c r="H102" s="185">
        <v>0</v>
      </c>
      <c r="I102" s="185">
        <v>0</v>
      </c>
      <c r="J102" s="190">
        <v>0</v>
      </c>
      <c r="K102" s="188">
        <v>0</v>
      </c>
      <c r="L102" s="191">
        <f t="shared" si="6"/>
        <v>0</v>
      </c>
      <c r="M102" s="185">
        <v>0</v>
      </c>
      <c r="N102" s="186">
        <v>0</v>
      </c>
      <c r="O102" s="192"/>
      <c r="P102" s="190"/>
      <c r="Q102" s="190"/>
      <c r="R102" s="193"/>
      <c r="S102" s="187">
        <v>0</v>
      </c>
      <c r="T102" s="185">
        <v>0</v>
      </c>
      <c r="U102" s="188">
        <v>0</v>
      </c>
      <c r="V102" s="185">
        <v>0</v>
      </c>
      <c r="W102" s="185">
        <v>0</v>
      </c>
      <c r="X102" s="166">
        <v>0</v>
      </c>
      <c r="Y102" s="14">
        <f t="shared" si="4"/>
        <v>10</v>
      </c>
      <c r="Z102" s="68">
        <f t="shared" si="2"/>
        <v>0</v>
      </c>
      <c r="AA102" s="52">
        <f t="shared" si="5"/>
        <v>-5</v>
      </c>
    </row>
    <row r="103" spans="1:27" ht="15" customHeight="1" x14ac:dyDescent="0.3">
      <c r="A103" s="67">
        <f t="shared" si="3"/>
        <v>45385</v>
      </c>
      <c r="B103" s="68">
        <f t="shared" si="0"/>
        <v>1</v>
      </c>
      <c r="C103" s="190">
        <v>3</v>
      </c>
      <c r="D103" s="185">
        <v>35</v>
      </c>
      <c r="E103" s="185">
        <v>0</v>
      </c>
      <c r="F103" s="186">
        <v>0</v>
      </c>
      <c r="G103" s="187">
        <v>0</v>
      </c>
      <c r="H103" s="185">
        <v>0</v>
      </c>
      <c r="I103" s="185">
        <v>0</v>
      </c>
      <c r="J103" s="190">
        <v>0</v>
      </c>
      <c r="K103" s="188">
        <v>0</v>
      </c>
      <c r="L103" s="191">
        <f t="shared" si="6"/>
        <v>0</v>
      </c>
      <c r="M103" s="185">
        <v>0</v>
      </c>
      <c r="N103" s="186">
        <v>0</v>
      </c>
      <c r="O103" s="192"/>
      <c r="P103" s="190"/>
      <c r="Q103" s="190"/>
      <c r="R103" s="193"/>
      <c r="S103" s="187">
        <v>0</v>
      </c>
      <c r="T103" s="185">
        <v>0</v>
      </c>
      <c r="U103" s="188">
        <v>0</v>
      </c>
      <c r="V103" s="185">
        <v>0</v>
      </c>
      <c r="W103" s="185">
        <v>0</v>
      </c>
      <c r="X103" s="166">
        <v>0</v>
      </c>
      <c r="Y103" s="14">
        <f t="shared" si="4"/>
        <v>10</v>
      </c>
      <c r="Z103" s="68">
        <f t="shared" si="2"/>
        <v>0</v>
      </c>
      <c r="AA103" s="52">
        <f t="shared" si="5"/>
        <v>-5</v>
      </c>
    </row>
    <row r="104" spans="1:27" ht="15" customHeight="1" x14ac:dyDescent="0.3">
      <c r="A104" s="67">
        <f t="shared" si="3"/>
        <v>45386</v>
      </c>
      <c r="B104" s="68">
        <f t="shared" si="0"/>
        <v>1</v>
      </c>
      <c r="C104" s="190">
        <v>3</v>
      </c>
      <c r="D104" s="185">
        <v>29</v>
      </c>
      <c r="E104" s="185">
        <v>1</v>
      </c>
      <c r="F104" s="186">
        <v>0</v>
      </c>
      <c r="G104" s="187">
        <v>0</v>
      </c>
      <c r="H104" s="185">
        <v>0</v>
      </c>
      <c r="I104" s="185">
        <v>0</v>
      </c>
      <c r="J104" s="190">
        <v>0</v>
      </c>
      <c r="K104" s="188">
        <v>0</v>
      </c>
      <c r="L104" s="191">
        <f t="shared" si="6"/>
        <v>1</v>
      </c>
      <c r="M104" s="185">
        <v>0</v>
      </c>
      <c r="N104" s="186">
        <v>0</v>
      </c>
      <c r="O104" s="192"/>
      <c r="P104" s="190"/>
      <c r="Q104" s="190"/>
      <c r="R104" s="193"/>
      <c r="S104" s="187">
        <v>0</v>
      </c>
      <c r="T104" s="185">
        <v>0</v>
      </c>
      <c r="U104" s="188">
        <v>0</v>
      </c>
      <c r="V104" s="185">
        <v>0</v>
      </c>
      <c r="W104" s="185">
        <v>0</v>
      </c>
      <c r="X104" s="166">
        <v>0</v>
      </c>
      <c r="Y104" s="14">
        <f t="shared" si="4"/>
        <v>10</v>
      </c>
      <c r="Z104" s="68">
        <f t="shared" si="2"/>
        <v>0</v>
      </c>
      <c r="AA104" s="52">
        <f t="shared" si="5"/>
        <v>-5</v>
      </c>
    </row>
    <row r="105" spans="1:27" ht="15" customHeight="1" x14ac:dyDescent="0.3">
      <c r="A105" s="67">
        <f t="shared" si="3"/>
        <v>45387</v>
      </c>
      <c r="B105" s="68">
        <f t="shared" si="0"/>
        <v>1</v>
      </c>
      <c r="C105" s="190">
        <v>3</v>
      </c>
      <c r="D105" s="185">
        <v>29</v>
      </c>
      <c r="E105" s="185">
        <v>0</v>
      </c>
      <c r="F105" s="186">
        <v>0</v>
      </c>
      <c r="G105" s="187">
        <v>0</v>
      </c>
      <c r="H105" s="185">
        <v>0</v>
      </c>
      <c r="I105" s="185">
        <v>0</v>
      </c>
      <c r="J105" s="190">
        <v>0</v>
      </c>
      <c r="K105" s="188">
        <v>0</v>
      </c>
      <c r="L105" s="191">
        <f t="shared" si="6"/>
        <v>0</v>
      </c>
      <c r="M105" s="185">
        <v>0</v>
      </c>
      <c r="N105" s="186">
        <v>0</v>
      </c>
      <c r="O105" s="192"/>
      <c r="P105" s="190"/>
      <c r="Q105" s="190"/>
      <c r="R105" s="193"/>
      <c r="S105" s="187">
        <v>0</v>
      </c>
      <c r="T105" s="185">
        <v>0</v>
      </c>
      <c r="U105" s="188">
        <v>0</v>
      </c>
      <c r="V105" s="185">
        <v>0</v>
      </c>
      <c r="W105" s="185">
        <v>1</v>
      </c>
      <c r="X105" s="166">
        <v>10000</v>
      </c>
      <c r="Y105" s="14">
        <f t="shared" si="4"/>
        <v>10</v>
      </c>
      <c r="Z105" s="68">
        <f t="shared" si="2"/>
        <v>0</v>
      </c>
      <c r="AA105" s="52">
        <f t="shared" si="5"/>
        <v>-6</v>
      </c>
    </row>
    <row r="106" spans="1:27" ht="15" customHeight="1" x14ac:dyDescent="0.3">
      <c r="A106" s="67">
        <f t="shared" si="3"/>
        <v>45388</v>
      </c>
      <c r="B106" s="68">
        <f t="shared" si="0"/>
        <v>1</v>
      </c>
      <c r="C106" s="190">
        <v>3</v>
      </c>
      <c r="D106" s="185">
        <v>29</v>
      </c>
      <c r="E106" s="185">
        <v>1</v>
      </c>
      <c r="F106" s="186">
        <v>1</v>
      </c>
      <c r="G106" s="187">
        <v>1</v>
      </c>
      <c r="H106" s="185">
        <v>0</v>
      </c>
      <c r="I106" s="185">
        <v>0</v>
      </c>
      <c r="J106" s="190">
        <v>0</v>
      </c>
      <c r="K106" s="188">
        <v>0</v>
      </c>
      <c r="L106" s="191">
        <f t="shared" si="6"/>
        <v>0</v>
      </c>
      <c r="M106" s="185">
        <v>0</v>
      </c>
      <c r="N106" s="186">
        <v>0</v>
      </c>
      <c r="O106" s="192"/>
      <c r="P106" s="190"/>
      <c r="Q106" s="190"/>
      <c r="R106" s="193"/>
      <c r="S106" s="187">
        <v>0</v>
      </c>
      <c r="T106" s="185">
        <v>0</v>
      </c>
      <c r="U106" s="188">
        <v>0</v>
      </c>
      <c r="V106" s="185">
        <v>0</v>
      </c>
      <c r="W106" s="185">
        <v>0</v>
      </c>
      <c r="X106" s="166">
        <v>0</v>
      </c>
      <c r="Y106" s="14">
        <f t="shared" si="4"/>
        <v>11</v>
      </c>
      <c r="Z106" s="68">
        <f t="shared" si="2"/>
        <v>0</v>
      </c>
      <c r="AA106" s="52">
        <f t="shared" si="5"/>
        <v>-6</v>
      </c>
    </row>
    <row r="107" spans="1:27" ht="15" customHeight="1" x14ac:dyDescent="0.3">
      <c r="A107" s="67">
        <f t="shared" si="3"/>
        <v>45389</v>
      </c>
      <c r="B107" s="68">
        <f t="shared" si="0"/>
        <v>0</v>
      </c>
      <c r="C107" s="190"/>
      <c r="D107" s="185"/>
      <c r="E107" s="185"/>
      <c r="F107" s="186"/>
      <c r="G107" s="187"/>
      <c r="H107" s="185"/>
      <c r="I107" s="185"/>
      <c r="J107" s="190"/>
      <c r="K107" s="188"/>
      <c r="L107" s="191">
        <f t="shared" si="6"/>
        <v>0</v>
      </c>
      <c r="M107" s="185"/>
      <c r="N107" s="186"/>
      <c r="O107" s="192"/>
      <c r="P107" s="190"/>
      <c r="Q107" s="190"/>
      <c r="R107" s="193"/>
      <c r="S107" s="187"/>
      <c r="T107" s="185"/>
      <c r="U107" s="188"/>
      <c r="V107" s="185"/>
      <c r="W107" s="185"/>
      <c r="X107" s="166"/>
      <c r="Y107" s="14">
        <f t="shared" si="4"/>
        <v>11</v>
      </c>
      <c r="Z107" s="68">
        <f t="shared" si="2"/>
        <v>0</v>
      </c>
      <c r="AA107" s="52">
        <f t="shared" si="5"/>
        <v>-6</v>
      </c>
    </row>
    <row r="108" spans="1:27" ht="15" customHeight="1" x14ac:dyDescent="0.3">
      <c r="A108" s="67">
        <f t="shared" si="3"/>
        <v>45390</v>
      </c>
      <c r="B108" s="68">
        <f t="shared" si="0"/>
        <v>0</v>
      </c>
      <c r="C108" s="190"/>
      <c r="D108" s="185"/>
      <c r="E108" s="185"/>
      <c r="F108" s="186"/>
      <c r="G108" s="187"/>
      <c r="H108" s="185"/>
      <c r="I108" s="185"/>
      <c r="J108" s="190"/>
      <c r="K108" s="188"/>
      <c r="L108" s="191">
        <f t="shared" si="6"/>
        <v>0</v>
      </c>
      <c r="M108" s="185"/>
      <c r="N108" s="186"/>
      <c r="O108" s="192"/>
      <c r="P108" s="190"/>
      <c r="Q108" s="190"/>
      <c r="R108" s="193"/>
      <c r="S108" s="187"/>
      <c r="T108" s="185"/>
      <c r="U108" s="188"/>
      <c r="V108" s="185"/>
      <c r="W108" s="185"/>
      <c r="X108" s="166"/>
      <c r="Y108" s="14">
        <f t="shared" si="4"/>
        <v>11</v>
      </c>
      <c r="Z108" s="68">
        <f t="shared" si="2"/>
        <v>0</v>
      </c>
      <c r="AA108" s="52">
        <f t="shared" si="5"/>
        <v>-6</v>
      </c>
    </row>
    <row r="109" spans="1:27" ht="15" customHeight="1" x14ac:dyDescent="0.3">
      <c r="A109" s="67">
        <f t="shared" si="3"/>
        <v>45391</v>
      </c>
      <c r="B109" s="68">
        <f t="shared" si="0"/>
        <v>1</v>
      </c>
      <c r="C109" s="190">
        <v>2.5</v>
      </c>
      <c r="D109" s="190">
        <v>32</v>
      </c>
      <c r="E109" s="190">
        <v>0</v>
      </c>
      <c r="F109" s="194">
        <v>0</v>
      </c>
      <c r="G109" s="192">
        <v>0</v>
      </c>
      <c r="H109" s="190">
        <v>0</v>
      </c>
      <c r="I109" s="190">
        <v>0</v>
      </c>
      <c r="J109" s="190">
        <v>0</v>
      </c>
      <c r="K109" s="193">
        <v>0</v>
      </c>
      <c r="L109" s="191">
        <f t="shared" si="6"/>
        <v>0</v>
      </c>
      <c r="M109" s="190">
        <v>0</v>
      </c>
      <c r="N109" s="194">
        <v>1</v>
      </c>
      <c r="O109" s="192">
        <v>0</v>
      </c>
      <c r="P109" s="190">
        <v>1</v>
      </c>
      <c r="Q109" s="190">
        <v>0</v>
      </c>
      <c r="R109" s="193">
        <v>0</v>
      </c>
      <c r="S109" s="192">
        <v>1</v>
      </c>
      <c r="T109" s="190">
        <v>0</v>
      </c>
      <c r="U109" s="193">
        <v>0</v>
      </c>
      <c r="V109" s="190">
        <v>0</v>
      </c>
      <c r="W109" s="190">
        <v>0</v>
      </c>
      <c r="X109" s="160">
        <v>6000</v>
      </c>
      <c r="Y109" s="14">
        <f t="shared" si="4"/>
        <v>11</v>
      </c>
      <c r="Z109" s="68">
        <f t="shared" si="2"/>
        <v>1</v>
      </c>
      <c r="AA109" s="52">
        <f t="shared" si="5"/>
        <v>-5</v>
      </c>
    </row>
    <row r="110" spans="1:27" ht="15" customHeight="1" x14ac:dyDescent="0.3">
      <c r="A110" s="67">
        <f t="shared" si="3"/>
        <v>45392</v>
      </c>
      <c r="B110" s="68">
        <f t="shared" si="0"/>
        <v>0</v>
      </c>
      <c r="C110" s="190"/>
      <c r="D110" s="190"/>
      <c r="E110" s="190"/>
      <c r="F110" s="194"/>
      <c r="G110" s="192"/>
      <c r="H110" s="190"/>
      <c r="I110" s="190"/>
      <c r="J110" s="190"/>
      <c r="K110" s="193"/>
      <c r="L110" s="191">
        <f t="shared" si="6"/>
        <v>0</v>
      </c>
      <c r="M110" s="190"/>
      <c r="N110" s="194"/>
      <c r="O110" s="192"/>
      <c r="P110" s="190"/>
      <c r="Q110" s="190"/>
      <c r="R110" s="193"/>
      <c r="S110" s="192"/>
      <c r="T110" s="190"/>
      <c r="U110" s="193"/>
      <c r="V110" s="190"/>
      <c r="W110" s="190"/>
      <c r="X110" s="160"/>
      <c r="Y110" s="14">
        <f t="shared" si="4"/>
        <v>11</v>
      </c>
      <c r="Z110" s="68">
        <f t="shared" si="2"/>
        <v>0</v>
      </c>
      <c r="AA110" s="52">
        <f t="shared" si="5"/>
        <v>-5</v>
      </c>
    </row>
    <row r="111" spans="1:27" ht="15" customHeight="1" x14ac:dyDescent="0.3">
      <c r="A111" s="67">
        <f t="shared" si="3"/>
        <v>45393</v>
      </c>
      <c r="B111" s="68">
        <f t="shared" si="0"/>
        <v>0</v>
      </c>
      <c r="C111" s="190"/>
      <c r="D111" s="190"/>
      <c r="E111" s="190"/>
      <c r="F111" s="194"/>
      <c r="G111" s="192"/>
      <c r="H111" s="190"/>
      <c r="I111" s="190"/>
      <c r="J111" s="190"/>
      <c r="K111" s="193"/>
      <c r="L111" s="191">
        <f t="shared" si="6"/>
        <v>0</v>
      </c>
      <c r="M111" s="190"/>
      <c r="N111" s="194"/>
      <c r="O111" s="192"/>
      <c r="P111" s="190"/>
      <c r="Q111" s="190"/>
      <c r="R111" s="193"/>
      <c r="S111" s="192"/>
      <c r="T111" s="190"/>
      <c r="U111" s="193"/>
      <c r="V111" s="190"/>
      <c r="W111" s="190"/>
      <c r="X111" s="160"/>
      <c r="Y111" s="14">
        <f t="shared" si="4"/>
        <v>11</v>
      </c>
      <c r="Z111" s="68">
        <f t="shared" si="2"/>
        <v>0</v>
      </c>
      <c r="AA111" s="52">
        <f t="shared" si="5"/>
        <v>-5</v>
      </c>
    </row>
    <row r="112" spans="1:27" ht="15" customHeight="1" x14ac:dyDescent="0.3">
      <c r="A112" s="67">
        <f t="shared" si="3"/>
        <v>45394</v>
      </c>
      <c r="B112" s="68">
        <f t="shared" si="0"/>
        <v>0</v>
      </c>
      <c r="C112" s="185"/>
      <c r="D112" s="185"/>
      <c r="E112" s="185"/>
      <c r="F112" s="186"/>
      <c r="G112" s="187"/>
      <c r="H112" s="185"/>
      <c r="I112" s="185"/>
      <c r="J112" s="185"/>
      <c r="K112" s="188"/>
      <c r="L112" s="191">
        <f t="shared" si="6"/>
        <v>0</v>
      </c>
      <c r="M112" s="190"/>
      <c r="N112" s="194"/>
      <c r="O112" s="192"/>
      <c r="P112" s="190"/>
      <c r="Q112" s="190"/>
      <c r="R112" s="193"/>
      <c r="S112" s="192"/>
      <c r="T112" s="190"/>
      <c r="U112" s="193"/>
      <c r="V112" s="190"/>
      <c r="W112" s="190"/>
      <c r="X112" s="160"/>
      <c r="Y112" s="14">
        <f t="shared" si="4"/>
        <v>11</v>
      </c>
      <c r="Z112" s="68">
        <f t="shared" si="2"/>
        <v>0</v>
      </c>
      <c r="AA112" s="52">
        <f t="shared" si="5"/>
        <v>-5</v>
      </c>
    </row>
    <row r="113" spans="1:27" ht="15" customHeight="1" x14ac:dyDescent="0.3">
      <c r="A113" s="67">
        <f t="shared" si="3"/>
        <v>45395</v>
      </c>
      <c r="B113" s="68">
        <f t="shared" si="0"/>
        <v>1</v>
      </c>
      <c r="C113" s="190">
        <v>3</v>
      </c>
      <c r="D113" s="185">
        <v>28</v>
      </c>
      <c r="E113" s="185">
        <v>1</v>
      </c>
      <c r="F113" s="186">
        <v>1</v>
      </c>
      <c r="G113" s="187">
        <v>0</v>
      </c>
      <c r="H113" s="185">
        <v>0</v>
      </c>
      <c r="I113" s="185">
        <v>0</v>
      </c>
      <c r="J113" s="190">
        <v>0</v>
      </c>
      <c r="K113" s="188">
        <v>1</v>
      </c>
      <c r="L113" s="191">
        <f t="shared" si="6"/>
        <v>0</v>
      </c>
      <c r="M113" s="185">
        <v>0</v>
      </c>
      <c r="N113" s="186">
        <v>1</v>
      </c>
      <c r="O113" s="192">
        <v>1</v>
      </c>
      <c r="P113" s="190">
        <v>0</v>
      </c>
      <c r="Q113" s="190">
        <v>0</v>
      </c>
      <c r="R113" s="193">
        <v>0</v>
      </c>
      <c r="S113" s="187">
        <v>0</v>
      </c>
      <c r="T113" s="185">
        <v>0</v>
      </c>
      <c r="U113" s="188">
        <v>0</v>
      </c>
      <c r="V113" s="185">
        <v>1</v>
      </c>
      <c r="W113" s="185">
        <v>1</v>
      </c>
      <c r="X113" s="166">
        <v>0</v>
      </c>
      <c r="Y113" s="14">
        <f t="shared" si="4"/>
        <v>12</v>
      </c>
      <c r="Z113" s="68">
        <f t="shared" si="2"/>
        <v>0</v>
      </c>
      <c r="AA113" s="52">
        <f t="shared" si="5"/>
        <v>-6</v>
      </c>
    </row>
    <row r="114" spans="1:27" ht="15" customHeight="1" x14ac:dyDescent="0.3">
      <c r="A114" s="67">
        <f t="shared" si="3"/>
        <v>45396</v>
      </c>
      <c r="B114" s="68">
        <f t="shared" si="0"/>
        <v>1</v>
      </c>
      <c r="C114" s="190">
        <v>2</v>
      </c>
      <c r="D114" s="185">
        <v>15</v>
      </c>
      <c r="E114" s="185">
        <v>0</v>
      </c>
      <c r="F114" s="186">
        <v>0</v>
      </c>
      <c r="G114" s="187">
        <v>0</v>
      </c>
      <c r="H114" s="185">
        <v>0</v>
      </c>
      <c r="I114" s="185">
        <v>0</v>
      </c>
      <c r="J114" s="190">
        <v>0</v>
      </c>
      <c r="K114" s="188">
        <v>0</v>
      </c>
      <c r="L114" s="191">
        <f t="shared" si="6"/>
        <v>0</v>
      </c>
      <c r="M114" s="185">
        <v>0</v>
      </c>
      <c r="N114" s="186">
        <v>0</v>
      </c>
      <c r="O114" s="192"/>
      <c r="P114" s="190"/>
      <c r="Q114" s="190"/>
      <c r="R114" s="193"/>
      <c r="S114" s="187">
        <v>0</v>
      </c>
      <c r="T114" s="185">
        <v>0</v>
      </c>
      <c r="U114" s="188">
        <v>0</v>
      </c>
      <c r="V114" s="185">
        <v>0</v>
      </c>
      <c r="W114" s="185">
        <v>0</v>
      </c>
      <c r="X114" s="166">
        <v>0</v>
      </c>
      <c r="Y114" s="14">
        <f t="shared" si="4"/>
        <v>12</v>
      </c>
      <c r="Z114" s="68">
        <f t="shared" si="2"/>
        <v>0</v>
      </c>
      <c r="AA114" s="52">
        <f t="shared" si="5"/>
        <v>-6</v>
      </c>
    </row>
    <row r="115" spans="1:27" ht="15" customHeight="1" x14ac:dyDescent="0.3">
      <c r="A115" s="67">
        <f t="shared" si="3"/>
        <v>45397</v>
      </c>
      <c r="B115" s="68">
        <f t="shared" si="0"/>
        <v>1</v>
      </c>
      <c r="C115" s="190">
        <v>3</v>
      </c>
      <c r="D115" s="185">
        <v>20</v>
      </c>
      <c r="E115" s="185">
        <v>0</v>
      </c>
      <c r="F115" s="186">
        <v>0</v>
      </c>
      <c r="G115" s="187">
        <v>0</v>
      </c>
      <c r="H115" s="185">
        <v>0</v>
      </c>
      <c r="I115" s="185">
        <v>0</v>
      </c>
      <c r="J115" s="190">
        <v>0</v>
      </c>
      <c r="K115" s="188">
        <v>0</v>
      </c>
      <c r="L115" s="191">
        <f t="shared" si="6"/>
        <v>0</v>
      </c>
      <c r="M115" s="185">
        <v>0</v>
      </c>
      <c r="N115" s="186">
        <v>0</v>
      </c>
      <c r="O115" s="192"/>
      <c r="P115" s="190"/>
      <c r="Q115" s="190"/>
      <c r="R115" s="193"/>
      <c r="S115" s="187">
        <v>0</v>
      </c>
      <c r="T115" s="185">
        <v>0</v>
      </c>
      <c r="U115" s="188">
        <v>0</v>
      </c>
      <c r="V115" s="185">
        <v>0</v>
      </c>
      <c r="W115" s="185">
        <v>0</v>
      </c>
      <c r="X115" s="166">
        <v>9000</v>
      </c>
      <c r="Y115" s="14">
        <f t="shared" si="4"/>
        <v>12</v>
      </c>
      <c r="Z115" s="68">
        <f t="shared" si="2"/>
        <v>0</v>
      </c>
      <c r="AA115" s="52">
        <f t="shared" si="5"/>
        <v>-6</v>
      </c>
    </row>
    <row r="116" spans="1:27" ht="15" customHeight="1" x14ac:dyDescent="0.3">
      <c r="A116" s="67">
        <f t="shared" si="3"/>
        <v>45398</v>
      </c>
      <c r="B116" s="68">
        <f t="shared" si="0"/>
        <v>1</v>
      </c>
      <c r="C116" s="190">
        <v>3</v>
      </c>
      <c r="D116" s="185">
        <v>20</v>
      </c>
      <c r="E116" s="185">
        <v>0</v>
      </c>
      <c r="F116" s="186">
        <v>0</v>
      </c>
      <c r="G116" s="187">
        <v>0</v>
      </c>
      <c r="H116" s="185">
        <v>0</v>
      </c>
      <c r="I116" s="185">
        <v>0</v>
      </c>
      <c r="J116" s="190">
        <v>0</v>
      </c>
      <c r="K116" s="188">
        <v>0</v>
      </c>
      <c r="L116" s="191">
        <f t="shared" si="6"/>
        <v>0</v>
      </c>
      <c r="M116" s="185">
        <v>0</v>
      </c>
      <c r="N116" s="186">
        <v>0</v>
      </c>
      <c r="O116" s="192"/>
      <c r="P116" s="190"/>
      <c r="Q116" s="190"/>
      <c r="R116" s="193"/>
      <c r="S116" s="187">
        <v>0</v>
      </c>
      <c r="T116" s="185">
        <v>0</v>
      </c>
      <c r="U116" s="188">
        <v>0</v>
      </c>
      <c r="V116" s="185">
        <v>0</v>
      </c>
      <c r="W116" s="185">
        <v>0</v>
      </c>
      <c r="X116" s="166">
        <v>0</v>
      </c>
      <c r="Y116" s="14">
        <f t="shared" si="4"/>
        <v>12</v>
      </c>
      <c r="Z116" s="68">
        <f t="shared" si="2"/>
        <v>0</v>
      </c>
      <c r="AA116" s="52">
        <f t="shared" si="5"/>
        <v>-6</v>
      </c>
    </row>
    <row r="117" spans="1:27" ht="15" customHeight="1" x14ac:dyDescent="0.3">
      <c r="A117" s="67">
        <f t="shared" si="3"/>
        <v>45399</v>
      </c>
      <c r="B117" s="68">
        <f t="shared" si="0"/>
        <v>1</v>
      </c>
      <c r="C117" s="190">
        <v>3</v>
      </c>
      <c r="D117" s="185">
        <v>20</v>
      </c>
      <c r="E117" s="185">
        <v>0</v>
      </c>
      <c r="F117" s="186">
        <v>0</v>
      </c>
      <c r="G117" s="187">
        <v>0</v>
      </c>
      <c r="H117" s="185">
        <v>0</v>
      </c>
      <c r="I117" s="185">
        <v>0</v>
      </c>
      <c r="J117" s="190">
        <v>0</v>
      </c>
      <c r="K117" s="188">
        <v>0</v>
      </c>
      <c r="L117" s="191">
        <f t="shared" si="6"/>
        <v>0</v>
      </c>
      <c r="M117" s="185">
        <v>0</v>
      </c>
      <c r="N117" s="186">
        <v>0</v>
      </c>
      <c r="O117" s="192"/>
      <c r="P117" s="190"/>
      <c r="Q117" s="190"/>
      <c r="R117" s="193"/>
      <c r="S117" s="187">
        <v>0</v>
      </c>
      <c r="T117" s="185">
        <v>0</v>
      </c>
      <c r="U117" s="188">
        <v>0</v>
      </c>
      <c r="V117" s="185">
        <v>0</v>
      </c>
      <c r="W117" s="185">
        <v>0</v>
      </c>
      <c r="X117" s="166">
        <v>0</v>
      </c>
      <c r="Y117" s="14">
        <f t="shared" si="4"/>
        <v>12</v>
      </c>
      <c r="Z117" s="68">
        <f t="shared" si="2"/>
        <v>0</v>
      </c>
      <c r="AA117" s="52">
        <f t="shared" si="5"/>
        <v>-6</v>
      </c>
    </row>
    <row r="118" spans="1:27" ht="15" customHeight="1" x14ac:dyDescent="0.3">
      <c r="A118" s="67">
        <f t="shared" si="3"/>
        <v>45400</v>
      </c>
      <c r="B118" s="68">
        <f t="shared" si="0"/>
        <v>1</v>
      </c>
      <c r="C118" s="190">
        <v>3</v>
      </c>
      <c r="D118" s="185">
        <v>20</v>
      </c>
      <c r="E118" s="185">
        <v>0</v>
      </c>
      <c r="F118" s="186">
        <v>0</v>
      </c>
      <c r="G118" s="187">
        <v>0</v>
      </c>
      <c r="H118" s="185">
        <v>0</v>
      </c>
      <c r="I118" s="185">
        <v>0</v>
      </c>
      <c r="J118" s="190">
        <v>0</v>
      </c>
      <c r="K118" s="188">
        <v>0</v>
      </c>
      <c r="L118" s="191">
        <f t="shared" si="6"/>
        <v>0</v>
      </c>
      <c r="M118" s="185">
        <v>0</v>
      </c>
      <c r="N118" s="186">
        <v>0</v>
      </c>
      <c r="O118" s="192"/>
      <c r="P118" s="190"/>
      <c r="Q118" s="190"/>
      <c r="R118" s="193"/>
      <c r="S118" s="187">
        <v>0</v>
      </c>
      <c r="T118" s="185">
        <v>0</v>
      </c>
      <c r="U118" s="188">
        <v>0</v>
      </c>
      <c r="V118" s="185">
        <v>0</v>
      </c>
      <c r="W118" s="185">
        <v>0</v>
      </c>
      <c r="X118" s="166">
        <v>0</v>
      </c>
      <c r="Y118" s="14">
        <f t="shared" si="4"/>
        <v>12</v>
      </c>
      <c r="Z118" s="68">
        <f t="shared" si="2"/>
        <v>0</v>
      </c>
      <c r="AA118" s="52">
        <f t="shared" si="5"/>
        <v>-6</v>
      </c>
    </row>
    <row r="119" spans="1:27" ht="15" customHeight="1" x14ac:dyDescent="0.3">
      <c r="A119" s="67">
        <f t="shared" si="3"/>
        <v>45401</v>
      </c>
      <c r="B119" s="68">
        <f t="shared" si="0"/>
        <v>0</v>
      </c>
      <c r="C119" s="190"/>
      <c r="D119" s="185"/>
      <c r="E119" s="185"/>
      <c r="F119" s="186"/>
      <c r="G119" s="187"/>
      <c r="H119" s="185"/>
      <c r="I119" s="185"/>
      <c r="J119" s="190"/>
      <c r="K119" s="188"/>
      <c r="L119" s="191">
        <f t="shared" si="6"/>
        <v>0</v>
      </c>
      <c r="M119" s="185"/>
      <c r="N119" s="186"/>
      <c r="O119" s="192"/>
      <c r="P119" s="190"/>
      <c r="Q119" s="190"/>
      <c r="R119" s="193"/>
      <c r="S119" s="187"/>
      <c r="T119" s="185"/>
      <c r="U119" s="188"/>
      <c r="V119" s="185"/>
      <c r="W119" s="185"/>
      <c r="X119" s="166"/>
      <c r="Y119" s="14">
        <f t="shared" si="4"/>
        <v>12</v>
      </c>
      <c r="Z119" s="68">
        <f t="shared" si="2"/>
        <v>0</v>
      </c>
      <c r="AA119" s="52">
        <f t="shared" si="5"/>
        <v>-6</v>
      </c>
    </row>
    <row r="120" spans="1:27" ht="15" customHeight="1" x14ac:dyDescent="0.3">
      <c r="A120" s="67">
        <f t="shared" si="3"/>
        <v>45402</v>
      </c>
      <c r="B120" s="68">
        <f t="shared" si="0"/>
        <v>0</v>
      </c>
      <c r="C120" s="190"/>
      <c r="D120" s="185"/>
      <c r="E120" s="185"/>
      <c r="F120" s="186"/>
      <c r="G120" s="187"/>
      <c r="H120" s="185"/>
      <c r="I120" s="185"/>
      <c r="J120" s="190"/>
      <c r="K120" s="188"/>
      <c r="L120" s="191">
        <f t="shared" si="6"/>
        <v>0</v>
      </c>
      <c r="M120" s="185"/>
      <c r="N120" s="186"/>
      <c r="O120" s="192"/>
      <c r="P120" s="190"/>
      <c r="Q120" s="190"/>
      <c r="R120" s="193"/>
      <c r="S120" s="187"/>
      <c r="T120" s="185"/>
      <c r="U120" s="188"/>
      <c r="V120" s="185"/>
      <c r="W120" s="185"/>
      <c r="X120" s="166"/>
      <c r="Y120" s="14">
        <f t="shared" si="4"/>
        <v>12</v>
      </c>
      <c r="Z120" s="68">
        <f t="shared" si="2"/>
        <v>0</v>
      </c>
      <c r="AA120" s="52">
        <f t="shared" si="5"/>
        <v>-6</v>
      </c>
    </row>
    <row r="121" spans="1:27" ht="15" customHeight="1" x14ac:dyDescent="0.3">
      <c r="A121" s="67">
        <f t="shared" si="3"/>
        <v>45403</v>
      </c>
      <c r="B121" s="68">
        <f t="shared" si="0"/>
        <v>1</v>
      </c>
      <c r="C121" s="190">
        <v>3</v>
      </c>
      <c r="D121" s="185">
        <v>25</v>
      </c>
      <c r="E121" s="185">
        <v>0</v>
      </c>
      <c r="F121" s="186">
        <v>0</v>
      </c>
      <c r="G121" s="187">
        <v>0</v>
      </c>
      <c r="H121" s="185">
        <v>0</v>
      </c>
      <c r="I121" s="185">
        <v>0</v>
      </c>
      <c r="J121" s="190">
        <v>0</v>
      </c>
      <c r="K121" s="188">
        <v>0</v>
      </c>
      <c r="L121" s="191">
        <f t="shared" si="6"/>
        <v>0</v>
      </c>
      <c r="M121" s="185">
        <v>0</v>
      </c>
      <c r="N121" s="186">
        <v>0</v>
      </c>
      <c r="O121" s="192"/>
      <c r="P121" s="190"/>
      <c r="Q121" s="190"/>
      <c r="R121" s="193"/>
      <c r="S121" s="187">
        <v>0</v>
      </c>
      <c r="T121" s="185">
        <v>0</v>
      </c>
      <c r="U121" s="188">
        <v>0</v>
      </c>
      <c r="V121" s="185">
        <v>0</v>
      </c>
      <c r="W121" s="185">
        <v>0</v>
      </c>
      <c r="X121" s="166">
        <v>0</v>
      </c>
      <c r="Y121" s="14">
        <f t="shared" si="4"/>
        <v>12</v>
      </c>
      <c r="Z121" s="68">
        <f t="shared" si="2"/>
        <v>0</v>
      </c>
      <c r="AA121" s="52">
        <f t="shared" si="5"/>
        <v>-6</v>
      </c>
    </row>
    <row r="122" spans="1:27" ht="15" customHeight="1" x14ac:dyDescent="0.3">
      <c r="A122" s="67">
        <f t="shared" si="3"/>
        <v>45404</v>
      </c>
      <c r="B122" s="68">
        <f t="shared" si="0"/>
        <v>1</v>
      </c>
      <c r="C122" s="190">
        <v>3</v>
      </c>
      <c r="D122" s="185">
        <v>35</v>
      </c>
      <c r="E122" s="185">
        <v>0</v>
      </c>
      <c r="F122" s="186">
        <v>0</v>
      </c>
      <c r="G122" s="187">
        <v>0</v>
      </c>
      <c r="H122" s="185">
        <v>0</v>
      </c>
      <c r="I122" s="185">
        <v>0</v>
      </c>
      <c r="J122" s="190">
        <v>0</v>
      </c>
      <c r="K122" s="188">
        <v>0</v>
      </c>
      <c r="L122" s="191">
        <f t="shared" si="6"/>
        <v>0</v>
      </c>
      <c r="M122" s="185">
        <v>0</v>
      </c>
      <c r="N122" s="186">
        <v>0</v>
      </c>
      <c r="O122" s="192"/>
      <c r="P122" s="190"/>
      <c r="Q122" s="190"/>
      <c r="R122" s="193"/>
      <c r="S122" s="187">
        <v>0</v>
      </c>
      <c r="T122" s="185">
        <v>0</v>
      </c>
      <c r="U122" s="188">
        <v>0</v>
      </c>
      <c r="V122" s="185">
        <v>0</v>
      </c>
      <c r="W122" s="185">
        <v>0</v>
      </c>
      <c r="X122" s="166">
        <v>0</v>
      </c>
      <c r="Y122" s="14">
        <f t="shared" si="4"/>
        <v>12</v>
      </c>
      <c r="Z122" s="68">
        <f t="shared" si="2"/>
        <v>0</v>
      </c>
      <c r="AA122" s="52">
        <f t="shared" si="5"/>
        <v>-6</v>
      </c>
    </row>
    <row r="123" spans="1:27" ht="15" customHeight="1" x14ac:dyDescent="0.3">
      <c r="A123" s="67">
        <f t="shared" si="3"/>
        <v>45405</v>
      </c>
      <c r="B123" s="68">
        <f t="shared" si="0"/>
        <v>1</v>
      </c>
      <c r="C123" s="190">
        <v>3</v>
      </c>
      <c r="D123" s="185">
        <v>29</v>
      </c>
      <c r="E123" s="185">
        <v>1</v>
      </c>
      <c r="F123" s="186">
        <v>0</v>
      </c>
      <c r="G123" s="187">
        <v>0</v>
      </c>
      <c r="H123" s="185">
        <v>0</v>
      </c>
      <c r="I123" s="185">
        <v>1</v>
      </c>
      <c r="J123" s="190">
        <v>0</v>
      </c>
      <c r="K123" s="188">
        <v>0</v>
      </c>
      <c r="L123" s="191">
        <f t="shared" si="6"/>
        <v>1</v>
      </c>
      <c r="M123" s="185">
        <v>0</v>
      </c>
      <c r="N123" s="186">
        <v>0</v>
      </c>
      <c r="O123" s="192"/>
      <c r="P123" s="190"/>
      <c r="Q123" s="190"/>
      <c r="R123" s="193"/>
      <c r="S123" s="187">
        <v>0</v>
      </c>
      <c r="T123" s="185">
        <v>0</v>
      </c>
      <c r="U123" s="188">
        <v>0</v>
      </c>
      <c r="V123" s="185">
        <v>0</v>
      </c>
      <c r="W123" s="185">
        <v>0</v>
      </c>
      <c r="X123" s="166">
        <v>0</v>
      </c>
      <c r="Y123" s="14">
        <f t="shared" si="4"/>
        <v>12</v>
      </c>
      <c r="Z123" s="68">
        <f t="shared" si="2"/>
        <v>0</v>
      </c>
      <c r="AA123" s="52">
        <f t="shared" si="5"/>
        <v>-6</v>
      </c>
    </row>
    <row r="124" spans="1:27" ht="15" customHeight="1" x14ac:dyDescent="0.3">
      <c r="A124" s="67">
        <f t="shared" si="3"/>
        <v>45406</v>
      </c>
      <c r="B124" s="68">
        <f t="shared" si="0"/>
        <v>1</v>
      </c>
      <c r="C124" s="190">
        <v>3</v>
      </c>
      <c r="D124" s="185">
        <v>29</v>
      </c>
      <c r="E124" s="185">
        <v>0</v>
      </c>
      <c r="F124" s="186">
        <v>0</v>
      </c>
      <c r="G124" s="187">
        <v>0</v>
      </c>
      <c r="H124" s="185">
        <v>0</v>
      </c>
      <c r="I124" s="185">
        <v>0</v>
      </c>
      <c r="J124" s="190">
        <v>0</v>
      </c>
      <c r="K124" s="188">
        <v>0</v>
      </c>
      <c r="L124" s="191">
        <f t="shared" si="6"/>
        <v>0</v>
      </c>
      <c r="M124" s="185">
        <v>0</v>
      </c>
      <c r="N124" s="186">
        <v>0</v>
      </c>
      <c r="O124" s="192"/>
      <c r="P124" s="190"/>
      <c r="Q124" s="190"/>
      <c r="R124" s="193"/>
      <c r="S124" s="187">
        <v>0</v>
      </c>
      <c r="T124" s="185">
        <v>0</v>
      </c>
      <c r="U124" s="188">
        <v>0</v>
      </c>
      <c r="V124" s="185">
        <v>0</v>
      </c>
      <c r="W124" s="185">
        <v>1</v>
      </c>
      <c r="X124" s="166">
        <v>10000</v>
      </c>
      <c r="Y124" s="14">
        <f t="shared" si="4"/>
        <v>12</v>
      </c>
      <c r="Z124" s="68">
        <f t="shared" si="2"/>
        <v>0</v>
      </c>
      <c r="AA124" s="52">
        <f t="shared" si="5"/>
        <v>-7</v>
      </c>
    </row>
    <row r="125" spans="1:27" ht="15" customHeight="1" x14ac:dyDescent="0.3">
      <c r="A125" s="67">
        <f t="shared" si="3"/>
        <v>45407</v>
      </c>
      <c r="B125" s="68">
        <f t="shared" si="0"/>
        <v>1</v>
      </c>
      <c r="C125" s="190">
        <v>3</v>
      </c>
      <c r="D125" s="185">
        <v>29</v>
      </c>
      <c r="E125" s="185">
        <v>1</v>
      </c>
      <c r="F125" s="186">
        <v>1</v>
      </c>
      <c r="G125" s="187">
        <v>0</v>
      </c>
      <c r="H125" s="185">
        <v>0</v>
      </c>
      <c r="I125" s="185">
        <v>0</v>
      </c>
      <c r="J125" s="190">
        <v>0</v>
      </c>
      <c r="K125" s="188">
        <v>0</v>
      </c>
      <c r="L125" s="191">
        <f t="shared" si="6"/>
        <v>0</v>
      </c>
      <c r="M125" s="185">
        <v>0</v>
      </c>
      <c r="N125" s="186">
        <v>0</v>
      </c>
      <c r="O125" s="192"/>
      <c r="P125" s="190"/>
      <c r="Q125" s="190"/>
      <c r="R125" s="193"/>
      <c r="S125" s="187">
        <v>0</v>
      </c>
      <c r="T125" s="185">
        <v>0</v>
      </c>
      <c r="U125" s="188">
        <v>0</v>
      </c>
      <c r="V125" s="185">
        <v>0</v>
      </c>
      <c r="W125" s="185">
        <v>0</v>
      </c>
      <c r="X125" s="166">
        <v>0</v>
      </c>
      <c r="Y125" s="14">
        <f t="shared" si="4"/>
        <v>13</v>
      </c>
      <c r="Z125" s="68">
        <f t="shared" si="2"/>
        <v>0</v>
      </c>
      <c r="AA125" s="52">
        <f t="shared" si="5"/>
        <v>-7</v>
      </c>
    </row>
    <row r="126" spans="1:27" ht="15" customHeight="1" x14ac:dyDescent="0.3">
      <c r="A126" s="67">
        <f t="shared" si="3"/>
        <v>45408</v>
      </c>
      <c r="B126" s="68">
        <f t="shared" si="0"/>
        <v>0</v>
      </c>
      <c r="C126" s="190"/>
      <c r="D126" s="185"/>
      <c r="E126" s="185"/>
      <c r="F126" s="186"/>
      <c r="G126" s="187"/>
      <c r="H126" s="185"/>
      <c r="I126" s="185"/>
      <c r="J126" s="190"/>
      <c r="K126" s="188"/>
      <c r="L126" s="191">
        <f t="shared" si="6"/>
        <v>0</v>
      </c>
      <c r="M126" s="185"/>
      <c r="N126" s="186"/>
      <c r="O126" s="192"/>
      <c r="P126" s="190"/>
      <c r="Q126" s="190"/>
      <c r="R126" s="193"/>
      <c r="S126" s="187"/>
      <c r="T126" s="185"/>
      <c r="U126" s="188"/>
      <c r="V126" s="185"/>
      <c r="W126" s="185"/>
      <c r="X126" s="166"/>
      <c r="Y126" s="14">
        <f t="shared" si="4"/>
        <v>13</v>
      </c>
      <c r="Z126" s="68">
        <f t="shared" si="2"/>
        <v>0</v>
      </c>
      <c r="AA126" s="52">
        <f t="shared" si="5"/>
        <v>-7</v>
      </c>
    </row>
    <row r="127" spans="1:27" ht="15" customHeight="1" x14ac:dyDescent="0.3">
      <c r="A127" s="67">
        <f t="shared" si="3"/>
        <v>45409</v>
      </c>
      <c r="B127" s="68">
        <f t="shared" si="0"/>
        <v>0</v>
      </c>
      <c r="C127" s="190"/>
      <c r="D127" s="185"/>
      <c r="E127" s="185"/>
      <c r="F127" s="186"/>
      <c r="G127" s="187"/>
      <c r="H127" s="185"/>
      <c r="I127" s="185"/>
      <c r="J127" s="190"/>
      <c r="K127" s="188"/>
      <c r="L127" s="191">
        <f t="shared" si="6"/>
        <v>0</v>
      </c>
      <c r="M127" s="185"/>
      <c r="N127" s="186"/>
      <c r="O127" s="192"/>
      <c r="P127" s="190"/>
      <c r="Q127" s="190"/>
      <c r="R127" s="193"/>
      <c r="S127" s="187"/>
      <c r="T127" s="185"/>
      <c r="U127" s="188"/>
      <c r="V127" s="185"/>
      <c r="W127" s="185"/>
      <c r="X127" s="166"/>
      <c r="Y127" s="14">
        <f t="shared" si="4"/>
        <v>13</v>
      </c>
      <c r="Z127" s="68">
        <f t="shared" si="2"/>
        <v>0</v>
      </c>
      <c r="AA127" s="52">
        <f t="shared" si="5"/>
        <v>-7</v>
      </c>
    </row>
    <row r="128" spans="1:27" ht="15" customHeight="1" x14ac:dyDescent="0.3">
      <c r="A128" s="67">
        <f t="shared" si="3"/>
        <v>45410</v>
      </c>
      <c r="B128" s="68">
        <f t="shared" si="0"/>
        <v>1</v>
      </c>
      <c r="C128" s="190">
        <v>2</v>
      </c>
      <c r="D128" s="185">
        <v>30</v>
      </c>
      <c r="E128" s="185">
        <v>1</v>
      </c>
      <c r="F128" s="186">
        <v>0</v>
      </c>
      <c r="G128" s="187">
        <v>0</v>
      </c>
      <c r="H128" s="185">
        <v>0</v>
      </c>
      <c r="I128" s="185">
        <v>0</v>
      </c>
      <c r="J128" s="190">
        <v>0</v>
      </c>
      <c r="K128" s="188">
        <v>0</v>
      </c>
      <c r="L128" s="191">
        <f t="shared" si="6"/>
        <v>1</v>
      </c>
      <c r="M128" s="185">
        <v>0</v>
      </c>
      <c r="N128" s="186">
        <v>0</v>
      </c>
      <c r="O128" s="192"/>
      <c r="P128" s="190"/>
      <c r="Q128" s="190"/>
      <c r="R128" s="193"/>
      <c r="S128" s="187">
        <v>0</v>
      </c>
      <c r="T128" s="185">
        <v>0</v>
      </c>
      <c r="U128" s="188">
        <v>0</v>
      </c>
      <c r="V128" s="185">
        <v>0</v>
      </c>
      <c r="W128" s="185">
        <v>0</v>
      </c>
      <c r="X128" s="166">
        <v>10000</v>
      </c>
      <c r="Y128" s="14">
        <f t="shared" si="4"/>
        <v>13</v>
      </c>
      <c r="Z128" s="68">
        <f t="shared" si="2"/>
        <v>0</v>
      </c>
      <c r="AA128" s="52">
        <f t="shared" si="5"/>
        <v>-7</v>
      </c>
    </row>
    <row r="129" spans="1:27" ht="15" customHeight="1" x14ac:dyDescent="0.3">
      <c r="A129" s="67">
        <f t="shared" si="3"/>
        <v>45411</v>
      </c>
      <c r="B129" s="68">
        <f t="shared" si="0"/>
        <v>1</v>
      </c>
      <c r="C129" s="190">
        <v>2</v>
      </c>
      <c r="D129" s="185">
        <v>15</v>
      </c>
      <c r="E129" s="185">
        <v>0</v>
      </c>
      <c r="F129" s="186">
        <v>0</v>
      </c>
      <c r="G129" s="187">
        <v>0</v>
      </c>
      <c r="H129" s="185">
        <v>0</v>
      </c>
      <c r="I129" s="185">
        <v>0</v>
      </c>
      <c r="J129" s="190">
        <v>0</v>
      </c>
      <c r="K129" s="188">
        <v>0</v>
      </c>
      <c r="L129" s="191">
        <f t="shared" si="6"/>
        <v>0</v>
      </c>
      <c r="M129" s="185">
        <v>0</v>
      </c>
      <c r="N129" s="186">
        <v>0</v>
      </c>
      <c r="O129" s="192"/>
      <c r="P129" s="190"/>
      <c r="Q129" s="190"/>
      <c r="R129" s="193"/>
      <c r="S129" s="187">
        <v>0</v>
      </c>
      <c r="T129" s="185">
        <v>0</v>
      </c>
      <c r="U129" s="188">
        <v>0</v>
      </c>
      <c r="V129" s="185">
        <v>0</v>
      </c>
      <c r="W129" s="185">
        <v>0</v>
      </c>
      <c r="X129" s="166">
        <v>0</v>
      </c>
      <c r="Y129" s="14">
        <f t="shared" si="4"/>
        <v>13</v>
      </c>
      <c r="Z129" s="68">
        <f t="shared" si="2"/>
        <v>0</v>
      </c>
      <c r="AA129" s="52">
        <f t="shared" si="5"/>
        <v>-7</v>
      </c>
    </row>
    <row r="130" spans="1:27" ht="15" customHeight="1" x14ac:dyDescent="0.3">
      <c r="A130" s="67">
        <f t="shared" si="3"/>
        <v>45412</v>
      </c>
      <c r="B130" s="68">
        <f t="shared" si="0"/>
        <v>1</v>
      </c>
      <c r="C130" s="190">
        <v>3</v>
      </c>
      <c r="D130" s="185">
        <v>20</v>
      </c>
      <c r="E130" s="185">
        <v>0</v>
      </c>
      <c r="F130" s="186">
        <v>0</v>
      </c>
      <c r="G130" s="187">
        <v>0</v>
      </c>
      <c r="H130" s="185">
        <v>0</v>
      </c>
      <c r="I130" s="185">
        <v>0</v>
      </c>
      <c r="J130" s="190">
        <v>0</v>
      </c>
      <c r="K130" s="188">
        <v>0</v>
      </c>
      <c r="L130" s="191">
        <f t="shared" si="6"/>
        <v>0</v>
      </c>
      <c r="M130" s="185">
        <v>0</v>
      </c>
      <c r="N130" s="186">
        <v>0</v>
      </c>
      <c r="O130" s="192"/>
      <c r="P130" s="190"/>
      <c r="Q130" s="190"/>
      <c r="R130" s="193"/>
      <c r="S130" s="187">
        <v>0</v>
      </c>
      <c r="T130" s="185">
        <v>0</v>
      </c>
      <c r="U130" s="188">
        <v>0</v>
      </c>
      <c r="V130" s="185">
        <v>0</v>
      </c>
      <c r="W130" s="185">
        <v>0</v>
      </c>
      <c r="X130" s="166">
        <v>0</v>
      </c>
      <c r="Y130" s="14">
        <f t="shared" si="4"/>
        <v>13</v>
      </c>
      <c r="Z130" s="68">
        <f t="shared" si="2"/>
        <v>0</v>
      </c>
      <c r="AA130" s="52">
        <f t="shared" si="5"/>
        <v>-7</v>
      </c>
    </row>
    <row r="131" spans="1:27" ht="15" customHeight="1" x14ac:dyDescent="0.3">
      <c r="A131" s="67">
        <f t="shared" si="3"/>
        <v>45413</v>
      </c>
      <c r="B131" s="68">
        <f t="shared" si="0"/>
        <v>1</v>
      </c>
      <c r="C131" s="190">
        <v>3</v>
      </c>
      <c r="D131" s="185">
        <v>20</v>
      </c>
      <c r="E131" s="185">
        <v>0</v>
      </c>
      <c r="F131" s="186">
        <v>0</v>
      </c>
      <c r="G131" s="187">
        <v>0</v>
      </c>
      <c r="H131" s="185">
        <v>0</v>
      </c>
      <c r="I131" s="185">
        <v>0</v>
      </c>
      <c r="J131" s="190">
        <v>0</v>
      </c>
      <c r="K131" s="188">
        <v>0</v>
      </c>
      <c r="L131" s="191">
        <f t="shared" si="6"/>
        <v>0</v>
      </c>
      <c r="M131" s="185">
        <v>0</v>
      </c>
      <c r="N131" s="186">
        <v>0</v>
      </c>
      <c r="O131" s="192"/>
      <c r="P131" s="190"/>
      <c r="Q131" s="190"/>
      <c r="R131" s="193"/>
      <c r="S131" s="187">
        <v>0</v>
      </c>
      <c r="T131" s="185">
        <v>0</v>
      </c>
      <c r="U131" s="188">
        <v>0</v>
      </c>
      <c r="V131" s="185">
        <v>0</v>
      </c>
      <c r="W131" s="185">
        <v>0</v>
      </c>
      <c r="X131" s="166">
        <v>0</v>
      </c>
      <c r="Y131" s="14">
        <f t="shared" si="4"/>
        <v>13</v>
      </c>
      <c r="Z131" s="68">
        <f t="shared" si="2"/>
        <v>0</v>
      </c>
      <c r="AA131" s="52">
        <f t="shared" si="5"/>
        <v>-7</v>
      </c>
    </row>
    <row r="132" spans="1:27" ht="15" customHeight="1" x14ac:dyDescent="0.3">
      <c r="A132" s="67">
        <f t="shared" si="3"/>
        <v>45414</v>
      </c>
      <c r="B132" s="68">
        <f t="shared" si="0"/>
        <v>1</v>
      </c>
      <c r="C132" s="190">
        <v>3</v>
      </c>
      <c r="D132" s="185">
        <v>20</v>
      </c>
      <c r="E132" s="185">
        <v>0</v>
      </c>
      <c r="F132" s="186">
        <v>0</v>
      </c>
      <c r="G132" s="187">
        <v>0</v>
      </c>
      <c r="H132" s="185">
        <v>0</v>
      </c>
      <c r="I132" s="185">
        <v>0</v>
      </c>
      <c r="J132" s="190">
        <v>0</v>
      </c>
      <c r="K132" s="188">
        <v>0</v>
      </c>
      <c r="L132" s="191">
        <f t="shared" si="6"/>
        <v>0</v>
      </c>
      <c r="M132" s="185">
        <v>0</v>
      </c>
      <c r="N132" s="186">
        <v>0</v>
      </c>
      <c r="O132" s="192"/>
      <c r="P132" s="190"/>
      <c r="Q132" s="190"/>
      <c r="R132" s="193"/>
      <c r="S132" s="187">
        <v>0</v>
      </c>
      <c r="T132" s="185">
        <v>0</v>
      </c>
      <c r="U132" s="188">
        <v>0</v>
      </c>
      <c r="V132" s="185">
        <v>0</v>
      </c>
      <c r="W132" s="185">
        <v>0</v>
      </c>
      <c r="X132" s="166">
        <v>0</v>
      </c>
      <c r="Y132" s="14">
        <f t="shared" si="4"/>
        <v>13</v>
      </c>
      <c r="Z132" s="68">
        <f t="shared" si="2"/>
        <v>0</v>
      </c>
      <c r="AA132" s="52">
        <f t="shared" si="5"/>
        <v>-7</v>
      </c>
    </row>
    <row r="133" spans="1:27" ht="15" customHeight="1" x14ac:dyDescent="0.3">
      <c r="A133" s="67">
        <f t="shared" si="3"/>
        <v>45415</v>
      </c>
      <c r="B133" s="68">
        <f t="shared" si="0"/>
        <v>1</v>
      </c>
      <c r="C133" s="190">
        <v>3</v>
      </c>
      <c r="D133" s="185">
        <v>20</v>
      </c>
      <c r="E133" s="185">
        <v>0</v>
      </c>
      <c r="F133" s="186">
        <v>0</v>
      </c>
      <c r="G133" s="187">
        <v>0</v>
      </c>
      <c r="H133" s="185">
        <v>0</v>
      </c>
      <c r="I133" s="185">
        <v>0</v>
      </c>
      <c r="J133" s="190">
        <v>0</v>
      </c>
      <c r="K133" s="188">
        <v>0</v>
      </c>
      <c r="L133" s="191">
        <f t="shared" si="6"/>
        <v>0</v>
      </c>
      <c r="M133" s="185">
        <v>0</v>
      </c>
      <c r="N133" s="186">
        <v>0</v>
      </c>
      <c r="O133" s="192"/>
      <c r="P133" s="190"/>
      <c r="Q133" s="190"/>
      <c r="R133" s="193"/>
      <c r="S133" s="187">
        <v>0</v>
      </c>
      <c r="T133" s="185">
        <v>0</v>
      </c>
      <c r="U133" s="188">
        <v>0</v>
      </c>
      <c r="V133" s="185">
        <v>0</v>
      </c>
      <c r="W133" s="185">
        <v>0</v>
      </c>
      <c r="X133" s="166">
        <v>0</v>
      </c>
      <c r="Y133" s="14">
        <f t="shared" si="4"/>
        <v>13</v>
      </c>
      <c r="Z133" s="68">
        <f t="shared" si="2"/>
        <v>0</v>
      </c>
      <c r="AA133" s="52">
        <f t="shared" si="5"/>
        <v>-7</v>
      </c>
    </row>
    <row r="134" spans="1:27" ht="15" customHeight="1" x14ac:dyDescent="0.3">
      <c r="A134" s="67">
        <f t="shared" si="3"/>
        <v>45416</v>
      </c>
      <c r="B134" s="68">
        <f t="shared" si="0"/>
        <v>0</v>
      </c>
      <c r="C134" s="190"/>
      <c r="D134" s="185"/>
      <c r="E134" s="185"/>
      <c r="F134" s="186"/>
      <c r="G134" s="187"/>
      <c r="H134" s="185"/>
      <c r="I134" s="185"/>
      <c r="J134" s="190"/>
      <c r="K134" s="188"/>
      <c r="L134" s="191">
        <f t="shared" si="6"/>
        <v>0</v>
      </c>
      <c r="M134" s="185"/>
      <c r="N134" s="186"/>
      <c r="O134" s="192"/>
      <c r="P134" s="190"/>
      <c r="Q134" s="190"/>
      <c r="R134" s="193"/>
      <c r="S134" s="187"/>
      <c r="T134" s="185"/>
      <c r="U134" s="188"/>
      <c r="V134" s="185"/>
      <c r="W134" s="185"/>
      <c r="X134" s="166"/>
      <c r="Y134" s="14">
        <f t="shared" si="4"/>
        <v>13</v>
      </c>
      <c r="Z134" s="68">
        <f t="shared" si="2"/>
        <v>0</v>
      </c>
      <c r="AA134" s="52">
        <f t="shared" si="5"/>
        <v>-7</v>
      </c>
    </row>
    <row r="135" spans="1:27" ht="15" customHeight="1" x14ac:dyDescent="0.3">
      <c r="A135" s="67">
        <f t="shared" si="3"/>
        <v>45417</v>
      </c>
      <c r="B135" s="68">
        <f t="shared" si="0"/>
        <v>0</v>
      </c>
      <c r="C135" s="190"/>
      <c r="D135" s="185"/>
      <c r="E135" s="185"/>
      <c r="F135" s="186"/>
      <c r="G135" s="187"/>
      <c r="H135" s="185"/>
      <c r="I135" s="185"/>
      <c r="J135" s="190"/>
      <c r="K135" s="188"/>
      <c r="L135" s="191">
        <f t="shared" si="6"/>
        <v>0</v>
      </c>
      <c r="M135" s="185"/>
      <c r="N135" s="186"/>
      <c r="O135" s="192"/>
      <c r="P135" s="190"/>
      <c r="Q135" s="190"/>
      <c r="R135" s="193"/>
      <c r="S135" s="187"/>
      <c r="T135" s="185"/>
      <c r="U135" s="188"/>
      <c r="V135" s="185"/>
      <c r="W135" s="185"/>
      <c r="X135" s="166"/>
      <c r="Y135" s="14">
        <f t="shared" si="4"/>
        <v>13</v>
      </c>
      <c r="Z135" s="68">
        <f t="shared" si="2"/>
        <v>0</v>
      </c>
      <c r="AA135" s="52">
        <f t="shared" si="5"/>
        <v>-7</v>
      </c>
    </row>
    <row r="136" spans="1:27" ht="15" customHeight="1" x14ac:dyDescent="0.3">
      <c r="A136" s="67">
        <f t="shared" si="3"/>
        <v>45418</v>
      </c>
      <c r="B136" s="68">
        <f t="shared" si="0"/>
        <v>1</v>
      </c>
      <c r="C136" s="190">
        <v>3</v>
      </c>
      <c r="D136" s="185">
        <v>25</v>
      </c>
      <c r="E136" s="185">
        <v>0</v>
      </c>
      <c r="F136" s="186">
        <v>0</v>
      </c>
      <c r="G136" s="187">
        <v>0</v>
      </c>
      <c r="H136" s="185">
        <v>0</v>
      </c>
      <c r="I136" s="185">
        <v>0</v>
      </c>
      <c r="J136" s="190">
        <v>0</v>
      </c>
      <c r="K136" s="188">
        <v>0</v>
      </c>
      <c r="L136" s="191">
        <f t="shared" si="6"/>
        <v>0</v>
      </c>
      <c r="M136" s="185">
        <v>0</v>
      </c>
      <c r="N136" s="186">
        <v>0</v>
      </c>
      <c r="O136" s="192"/>
      <c r="P136" s="190"/>
      <c r="Q136" s="190"/>
      <c r="R136" s="193"/>
      <c r="S136" s="187">
        <v>0</v>
      </c>
      <c r="T136" s="185">
        <v>0</v>
      </c>
      <c r="U136" s="188">
        <v>0</v>
      </c>
      <c r="V136" s="185">
        <v>0</v>
      </c>
      <c r="W136" s="185">
        <v>0</v>
      </c>
      <c r="X136" s="166">
        <v>0</v>
      </c>
      <c r="Y136" s="14">
        <f t="shared" si="4"/>
        <v>13</v>
      </c>
      <c r="Z136" s="68">
        <f t="shared" si="2"/>
        <v>0</v>
      </c>
      <c r="AA136" s="52">
        <f t="shared" si="5"/>
        <v>-7</v>
      </c>
    </row>
    <row r="137" spans="1:27" ht="15" customHeight="1" x14ac:dyDescent="0.3">
      <c r="A137" s="67">
        <f t="shared" si="3"/>
        <v>45419</v>
      </c>
      <c r="B137" s="68">
        <f t="shared" si="0"/>
        <v>1</v>
      </c>
      <c r="C137" s="190">
        <v>3</v>
      </c>
      <c r="D137" s="185">
        <v>35</v>
      </c>
      <c r="E137" s="185">
        <v>0</v>
      </c>
      <c r="F137" s="186">
        <v>0</v>
      </c>
      <c r="G137" s="187">
        <v>0</v>
      </c>
      <c r="H137" s="185">
        <v>0</v>
      </c>
      <c r="I137" s="185">
        <v>0</v>
      </c>
      <c r="J137" s="190">
        <v>0</v>
      </c>
      <c r="K137" s="188">
        <v>0</v>
      </c>
      <c r="L137" s="191">
        <f t="shared" si="6"/>
        <v>0</v>
      </c>
      <c r="M137" s="185">
        <v>0</v>
      </c>
      <c r="N137" s="186">
        <v>0</v>
      </c>
      <c r="O137" s="192"/>
      <c r="P137" s="190"/>
      <c r="Q137" s="190"/>
      <c r="R137" s="193"/>
      <c r="S137" s="187">
        <v>0</v>
      </c>
      <c r="T137" s="185">
        <v>0</v>
      </c>
      <c r="U137" s="188">
        <v>0</v>
      </c>
      <c r="V137" s="185">
        <v>0</v>
      </c>
      <c r="W137" s="185">
        <v>0</v>
      </c>
      <c r="X137" s="166">
        <v>0</v>
      </c>
      <c r="Y137" s="14">
        <f t="shared" si="4"/>
        <v>13</v>
      </c>
      <c r="Z137" s="68">
        <f t="shared" si="2"/>
        <v>0</v>
      </c>
      <c r="AA137" s="52">
        <f t="shared" si="5"/>
        <v>-7</v>
      </c>
    </row>
    <row r="138" spans="1:27" ht="15" customHeight="1" x14ac:dyDescent="0.3">
      <c r="A138" s="67">
        <f t="shared" si="3"/>
        <v>45420</v>
      </c>
      <c r="B138" s="68">
        <f t="shared" si="0"/>
        <v>1</v>
      </c>
      <c r="C138" s="190">
        <v>3</v>
      </c>
      <c r="D138" s="185">
        <v>29</v>
      </c>
      <c r="E138" s="185">
        <v>1</v>
      </c>
      <c r="F138" s="186">
        <v>0</v>
      </c>
      <c r="G138" s="187">
        <v>0</v>
      </c>
      <c r="H138" s="185">
        <v>0</v>
      </c>
      <c r="I138" s="185">
        <v>0</v>
      </c>
      <c r="J138" s="190">
        <v>0</v>
      </c>
      <c r="K138" s="188">
        <v>0</v>
      </c>
      <c r="L138" s="191">
        <f t="shared" si="6"/>
        <v>1</v>
      </c>
      <c r="M138" s="185">
        <v>0</v>
      </c>
      <c r="N138" s="186">
        <v>0</v>
      </c>
      <c r="O138" s="192"/>
      <c r="P138" s="190"/>
      <c r="Q138" s="190"/>
      <c r="R138" s="193"/>
      <c r="S138" s="187">
        <v>0</v>
      </c>
      <c r="T138" s="185">
        <v>0</v>
      </c>
      <c r="U138" s="188">
        <v>0</v>
      </c>
      <c r="V138" s="185">
        <v>0</v>
      </c>
      <c r="W138" s="185">
        <v>0</v>
      </c>
      <c r="X138" s="166">
        <v>0</v>
      </c>
      <c r="Y138" s="14">
        <f t="shared" si="4"/>
        <v>13</v>
      </c>
      <c r="Z138" s="68">
        <f t="shared" si="2"/>
        <v>0</v>
      </c>
      <c r="AA138" s="52">
        <f t="shared" si="5"/>
        <v>-7</v>
      </c>
    </row>
    <row r="139" spans="1:27" ht="15" customHeight="1" x14ac:dyDescent="0.3">
      <c r="A139" s="67">
        <f t="shared" si="3"/>
        <v>45421</v>
      </c>
      <c r="B139" s="68">
        <f t="shared" si="0"/>
        <v>1</v>
      </c>
      <c r="C139" s="190">
        <v>3</v>
      </c>
      <c r="D139" s="185">
        <v>29</v>
      </c>
      <c r="E139" s="185">
        <v>0</v>
      </c>
      <c r="F139" s="186">
        <v>0</v>
      </c>
      <c r="G139" s="187">
        <v>0</v>
      </c>
      <c r="H139" s="185">
        <v>0</v>
      </c>
      <c r="I139" s="185">
        <v>0</v>
      </c>
      <c r="J139" s="190">
        <v>0</v>
      </c>
      <c r="K139" s="188">
        <v>0</v>
      </c>
      <c r="L139" s="191">
        <f t="shared" si="6"/>
        <v>0</v>
      </c>
      <c r="M139" s="185">
        <v>0</v>
      </c>
      <c r="N139" s="186">
        <v>0</v>
      </c>
      <c r="O139" s="192"/>
      <c r="P139" s="190"/>
      <c r="Q139" s="190"/>
      <c r="R139" s="193"/>
      <c r="S139" s="187">
        <v>0</v>
      </c>
      <c r="T139" s="185">
        <v>0</v>
      </c>
      <c r="U139" s="188">
        <v>0</v>
      </c>
      <c r="V139" s="185">
        <v>0</v>
      </c>
      <c r="W139" s="185">
        <v>1</v>
      </c>
      <c r="X139" s="166">
        <v>10000</v>
      </c>
      <c r="Y139" s="14">
        <f t="shared" si="4"/>
        <v>13</v>
      </c>
      <c r="Z139" s="68">
        <f t="shared" si="2"/>
        <v>0</v>
      </c>
      <c r="AA139" s="52">
        <f t="shared" si="5"/>
        <v>-8</v>
      </c>
    </row>
    <row r="140" spans="1:27" ht="15" customHeight="1" x14ac:dyDescent="0.3">
      <c r="A140" s="67">
        <f t="shared" si="3"/>
        <v>45422</v>
      </c>
      <c r="B140" s="68">
        <f t="shared" si="0"/>
        <v>1</v>
      </c>
      <c r="C140" s="190">
        <v>3</v>
      </c>
      <c r="D140" s="185">
        <v>29</v>
      </c>
      <c r="E140" s="185">
        <v>1</v>
      </c>
      <c r="F140" s="186">
        <v>0</v>
      </c>
      <c r="G140" s="187">
        <v>0</v>
      </c>
      <c r="H140" s="185">
        <v>0</v>
      </c>
      <c r="I140" s="185">
        <v>0</v>
      </c>
      <c r="J140" s="190">
        <v>0</v>
      </c>
      <c r="K140" s="188">
        <v>0</v>
      </c>
      <c r="L140" s="191">
        <f t="shared" si="6"/>
        <v>1</v>
      </c>
      <c r="M140" s="185">
        <v>0</v>
      </c>
      <c r="N140" s="186">
        <v>0</v>
      </c>
      <c r="O140" s="192"/>
      <c r="P140" s="190"/>
      <c r="Q140" s="190"/>
      <c r="R140" s="193"/>
      <c r="S140" s="187">
        <v>0</v>
      </c>
      <c r="T140" s="185">
        <v>0</v>
      </c>
      <c r="U140" s="188">
        <v>0</v>
      </c>
      <c r="V140" s="185">
        <v>0</v>
      </c>
      <c r="W140" s="185">
        <v>0</v>
      </c>
      <c r="X140" s="166">
        <v>0</v>
      </c>
      <c r="Y140" s="14">
        <f t="shared" si="4"/>
        <v>13</v>
      </c>
      <c r="Z140" s="68">
        <f t="shared" si="2"/>
        <v>0</v>
      </c>
      <c r="AA140" s="52">
        <f t="shared" si="5"/>
        <v>-8</v>
      </c>
    </row>
    <row r="141" spans="1:27" ht="15" customHeight="1" x14ac:dyDescent="0.3">
      <c r="A141" s="67">
        <f t="shared" si="3"/>
        <v>45423</v>
      </c>
      <c r="B141" s="68">
        <f t="shared" si="0"/>
        <v>0</v>
      </c>
      <c r="C141" s="190"/>
      <c r="D141" s="185"/>
      <c r="E141" s="185"/>
      <c r="F141" s="186"/>
      <c r="G141" s="187"/>
      <c r="H141" s="185"/>
      <c r="I141" s="185"/>
      <c r="J141" s="190"/>
      <c r="K141" s="188"/>
      <c r="L141" s="191">
        <f t="shared" si="6"/>
        <v>0</v>
      </c>
      <c r="M141" s="185"/>
      <c r="N141" s="186"/>
      <c r="O141" s="192"/>
      <c r="P141" s="190"/>
      <c r="Q141" s="190"/>
      <c r="R141" s="193"/>
      <c r="S141" s="187"/>
      <c r="T141" s="185"/>
      <c r="U141" s="188"/>
      <c r="V141" s="185"/>
      <c r="W141" s="185"/>
      <c r="X141" s="166"/>
      <c r="Y141" s="14">
        <f t="shared" si="4"/>
        <v>13</v>
      </c>
      <c r="Z141" s="68">
        <f t="shared" si="2"/>
        <v>0</v>
      </c>
      <c r="AA141" s="52">
        <f t="shared" si="5"/>
        <v>-8</v>
      </c>
    </row>
    <row r="142" spans="1:27" ht="15" customHeight="1" x14ac:dyDescent="0.3">
      <c r="A142" s="67">
        <f t="shared" si="3"/>
        <v>45424</v>
      </c>
      <c r="B142" s="68">
        <f t="shared" si="0"/>
        <v>0</v>
      </c>
      <c r="C142" s="190"/>
      <c r="D142" s="185"/>
      <c r="E142" s="185"/>
      <c r="F142" s="186"/>
      <c r="G142" s="187"/>
      <c r="H142" s="185"/>
      <c r="I142" s="185"/>
      <c r="J142" s="190"/>
      <c r="K142" s="188"/>
      <c r="L142" s="191">
        <f t="shared" si="6"/>
        <v>0</v>
      </c>
      <c r="M142" s="185"/>
      <c r="N142" s="186"/>
      <c r="O142" s="192"/>
      <c r="P142" s="190"/>
      <c r="Q142" s="190"/>
      <c r="R142" s="193"/>
      <c r="S142" s="187"/>
      <c r="T142" s="185"/>
      <c r="U142" s="188"/>
      <c r="V142" s="185"/>
      <c r="W142" s="185"/>
      <c r="X142" s="166"/>
      <c r="Y142" s="14">
        <f t="shared" si="4"/>
        <v>13</v>
      </c>
      <c r="Z142" s="68">
        <f t="shared" si="2"/>
        <v>0</v>
      </c>
      <c r="AA142" s="52">
        <f t="shared" si="5"/>
        <v>-8</v>
      </c>
    </row>
    <row r="143" spans="1:27" ht="15" customHeight="1" x14ac:dyDescent="0.3">
      <c r="A143" s="67">
        <f t="shared" si="3"/>
        <v>45425</v>
      </c>
      <c r="B143" s="68">
        <f t="shared" si="0"/>
        <v>1</v>
      </c>
      <c r="C143" s="190">
        <v>2.5</v>
      </c>
      <c r="D143" s="190">
        <v>32</v>
      </c>
      <c r="E143" s="190">
        <v>0</v>
      </c>
      <c r="F143" s="194">
        <v>0</v>
      </c>
      <c r="G143" s="192">
        <v>0</v>
      </c>
      <c r="H143" s="190">
        <v>0</v>
      </c>
      <c r="I143" s="190">
        <v>0</v>
      </c>
      <c r="J143" s="190">
        <v>0</v>
      </c>
      <c r="K143" s="193">
        <v>0</v>
      </c>
      <c r="L143" s="191">
        <f t="shared" si="6"/>
        <v>0</v>
      </c>
      <c r="M143" s="190">
        <v>0</v>
      </c>
      <c r="N143" s="194">
        <v>1</v>
      </c>
      <c r="O143" s="192">
        <v>0</v>
      </c>
      <c r="P143" s="190">
        <v>1</v>
      </c>
      <c r="Q143" s="190">
        <v>0</v>
      </c>
      <c r="R143" s="193">
        <v>0</v>
      </c>
      <c r="S143" s="192">
        <v>1</v>
      </c>
      <c r="T143" s="190">
        <v>0</v>
      </c>
      <c r="U143" s="193">
        <v>0</v>
      </c>
      <c r="V143" s="190">
        <v>0</v>
      </c>
      <c r="W143" s="190">
        <v>0</v>
      </c>
      <c r="X143" s="160">
        <v>6000</v>
      </c>
      <c r="Y143" s="14">
        <f t="shared" si="4"/>
        <v>13</v>
      </c>
      <c r="Z143" s="68">
        <f t="shared" si="2"/>
        <v>1</v>
      </c>
      <c r="AA143" s="52">
        <f t="shared" si="5"/>
        <v>-7</v>
      </c>
    </row>
    <row r="144" spans="1:27" ht="15" customHeight="1" x14ac:dyDescent="0.3">
      <c r="A144" s="67">
        <f t="shared" si="3"/>
        <v>45426</v>
      </c>
      <c r="B144" s="68">
        <f t="shared" si="0"/>
        <v>0</v>
      </c>
      <c r="C144" s="190"/>
      <c r="D144" s="190"/>
      <c r="E144" s="190"/>
      <c r="F144" s="194"/>
      <c r="G144" s="192"/>
      <c r="H144" s="190"/>
      <c r="I144" s="190"/>
      <c r="J144" s="190"/>
      <c r="K144" s="193"/>
      <c r="L144" s="191">
        <f t="shared" si="6"/>
        <v>0</v>
      </c>
      <c r="M144" s="190"/>
      <c r="N144" s="194"/>
      <c r="O144" s="192"/>
      <c r="P144" s="190"/>
      <c r="Q144" s="190"/>
      <c r="R144" s="193"/>
      <c r="S144" s="192"/>
      <c r="T144" s="190"/>
      <c r="U144" s="193"/>
      <c r="V144" s="190"/>
      <c r="W144" s="190"/>
      <c r="X144" s="160"/>
      <c r="Y144" s="14">
        <f t="shared" si="4"/>
        <v>13</v>
      </c>
      <c r="Z144" s="68">
        <f t="shared" si="2"/>
        <v>0</v>
      </c>
      <c r="AA144" s="52">
        <f t="shared" si="5"/>
        <v>-7</v>
      </c>
    </row>
    <row r="145" spans="1:27" ht="15" customHeight="1" x14ac:dyDescent="0.3">
      <c r="A145" s="67">
        <f t="shared" si="3"/>
        <v>45427</v>
      </c>
      <c r="B145" s="68">
        <f t="shared" si="0"/>
        <v>0</v>
      </c>
      <c r="C145" s="190"/>
      <c r="D145" s="190"/>
      <c r="E145" s="190"/>
      <c r="F145" s="194"/>
      <c r="G145" s="192"/>
      <c r="H145" s="190"/>
      <c r="I145" s="190"/>
      <c r="J145" s="190"/>
      <c r="K145" s="193"/>
      <c r="L145" s="191">
        <f t="shared" si="6"/>
        <v>0</v>
      </c>
      <c r="M145" s="190"/>
      <c r="N145" s="194"/>
      <c r="O145" s="192"/>
      <c r="P145" s="190"/>
      <c r="Q145" s="190"/>
      <c r="R145" s="193"/>
      <c r="S145" s="192"/>
      <c r="T145" s="190"/>
      <c r="U145" s="193"/>
      <c r="V145" s="190"/>
      <c r="W145" s="190"/>
      <c r="X145" s="160"/>
      <c r="Y145" s="14">
        <f t="shared" si="4"/>
        <v>13</v>
      </c>
      <c r="Z145" s="68">
        <f t="shared" si="2"/>
        <v>0</v>
      </c>
      <c r="AA145" s="52">
        <f t="shared" si="5"/>
        <v>-7</v>
      </c>
    </row>
    <row r="146" spans="1:27" ht="15" customHeight="1" x14ac:dyDescent="0.3">
      <c r="A146" s="67">
        <f t="shared" si="3"/>
        <v>45428</v>
      </c>
      <c r="B146" s="68">
        <f t="shared" si="0"/>
        <v>0</v>
      </c>
      <c r="C146" s="190"/>
      <c r="D146" s="190"/>
      <c r="E146" s="190"/>
      <c r="F146" s="194"/>
      <c r="G146" s="192"/>
      <c r="H146" s="190"/>
      <c r="I146" s="190"/>
      <c r="J146" s="190"/>
      <c r="K146" s="193"/>
      <c r="L146" s="191">
        <f t="shared" si="6"/>
        <v>0</v>
      </c>
      <c r="M146" s="190"/>
      <c r="N146" s="194"/>
      <c r="O146" s="192"/>
      <c r="P146" s="190"/>
      <c r="Q146" s="190"/>
      <c r="R146" s="193"/>
      <c r="S146" s="192"/>
      <c r="T146" s="190"/>
      <c r="U146" s="193"/>
      <c r="V146" s="190"/>
      <c r="W146" s="190"/>
      <c r="X146" s="160"/>
      <c r="Y146" s="14">
        <f t="shared" si="4"/>
        <v>13</v>
      </c>
      <c r="Z146" s="68">
        <f t="shared" si="2"/>
        <v>0</v>
      </c>
      <c r="AA146" s="52">
        <f t="shared" si="5"/>
        <v>-7</v>
      </c>
    </row>
    <row r="147" spans="1:27" ht="15" customHeight="1" x14ac:dyDescent="0.3">
      <c r="A147" s="67">
        <f t="shared" si="3"/>
        <v>45429</v>
      </c>
      <c r="B147" s="68">
        <f t="shared" si="0"/>
        <v>0</v>
      </c>
      <c r="C147" s="190"/>
      <c r="D147" s="190"/>
      <c r="E147" s="190"/>
      <c r="F147" s="194"/>
      <c r="G147" s="192"/>
      <c r="H147" s="190"/>
      <c r="I147" s="190"/>
      <c r="J147" s="190"/>
      <c r="K147" s="193"/>
      <c r="L147" s="191">
        <f t="shared" si="6"/>
        <v>0</v>
      </c>
      <c r="M147" s="190"/>
      <c r="N147" s="194"/>
      <c r="O147" s="192"/>
      <c r="P147" s="190"/>
      <c r="Q147" s="190"/>
      <c r="R147" s="193"/>
      <c r="S147" s="192"/>
      <c r="T147" s="190"/>
      <c r="U147" s="193"/>
      <c r="V147" s="190"/>
      <c r="W147" s="190"/>
      <c r="X147" s="160"/>
      <c r="Y147" s="14">
        <f t="shared" si="4"/>
        <v>13</v>
      </c>
      <c r="Z147" s="68">
        <f t="shared" si="2"/>
        <v>0</v>
      </c>
      <c r="AA147" s="52">
        <f t="shared" si="5"/>
        <v>-7</v>
      </c>
    </row>
    <row r="148" spans="1:27" ht="15" customHeight="1" x14ac:dyDescent="0.3">
      <c r="A148" s="67">
        <f t="shared" si="3"/>
        <v>45430</v>
      </c>
      <c r="B148" s="68">
        <f t="shared" si="0"/>
        <v>0</v>
      </c>
      <c r="C148" s="190"/>
      <c r="D148" s="190"/>
      <c r="E148" s="190"/>
      <c r="F148" s="194"/>
      <c r="G148" s="192"/>
      <c r="H148" s="190"/>
      <c r="I148" s="190"/>
      <c r="J148" s="190"/>
      <c r="K148" s="193"/>
      <c r="L148" s="191">
        <f t="shared" si="6"/>
        <v>0</v>
      </c>
      <c r="M148" s="190"/>
      <c r="N148" s="194"/>
      <c r="O148" s="192"/>
      <c r="P148" s="190"/>
      <c r="Q148" s="190"/>
      <c r="R148" s="193"/>
      <c r="S148" s="192"/>
      <c r="T148" s="190"/>
      <c r="U148" s="193"/>
      <c r="V148" s="190"/>
      <c r="W148" s="190"/>
      <c r="X148" s="160"/>
      <c r="Y148" s="14">
        <f t="shared" si="4"/>
        <v>13</v>
      </c>
      <c r="Z148" s="68">
        <f t="shared" si="2"/>
        <v>0</v>
      </c>
      <c r="AA148" s="52">
        <f t="shared" si="5"/>
        <v>-7</v>
      </c>
    </row>
    <row r="149" spans="1:27" ht="15" customHeight="1" x14ac:dyDescent="0.3">
      <c r="A149" s="67">
        <f t="shared" si="3"/>
        <v>45431</v>
      </c>
      <c r="B149" s="68">
        <f t="shared" si="0"/>
        <v>0</v>
      </c>
      <c r="C149" s="190"/>
      <c r="D149" s="190"/>
      <c r="E149" s="190"/>
      <c r="F149" s="194"/>
      <c r="G149" s="192"/>
      <c r="H149" s="190"/>
      <c r="I149" s="190"/>
      <c r="J149" s="190"/>
      <c r="K149" s="193"/>
      <c r="L149" s="191">
        <f t="shared" si="6"/>
        <v>0</v>
      </c>
      <c r="M149" s="190"/>
      <c r="N149" s="194"/>
      <c r="O149" s="192"/>
      <c r="P149" s="190"/>
      <c r="Q149" s="190"/>
      <c r="R149" s="193"/>
      <c r="S149" s="192"/>
      <c r="T149" s="190"/>
      <c r="U149" s="193"/>
      <c r="V149" s="190"/>
      <c r="W149" s="190"/>
      <c r="X149" s="160"/>
      <c r="Y149" s="14">
        <f t="shared" si="4"/>
        <v>13</v>
      </c>
      <c r="Z149" s="68">
        <f t="shared" si="2"/>
        <v>0</v>
      </c>
      <c r="AA149" s="52">
        <f t="shared" si="5"/>
        <v>-7</v>
      </c>
    </row>
    <row r="150" spans="1:27" ht="15" customHeight="1" x14ac:dyDescent="0.3">
      <c r="A150" s="67">
        <f t="shared" si="3"/>
        <v>45432</v>
      </c>
      <c r="B150" s="68">
        <f t="shared" si="0"/>
        <v>0</v>
      </c>
      <c r="C150" s="190"/>
      <c r="D150" s="190"/>
      <c r="E150" s="190"/>
      <c r="F150" s="194"/>
      <c r="G150" s="192"/>
      <c r="H150" s="190"/>
      <c r="I150" s="190"/>
      <c r="J150" s="190"/>
      <c r="K150" s="193"/>
      <c r="L150" s="191">
        <f t="shared" si="6"/>
        <v>0</v>
      </c>
      <c r="M150" s="190"/>
      <c r="N150" s="194"/>
      <c r="O150" s="192"/>
      <c r="P150" s="190"/>
      <c r="Q150" s="190"/>
      <c r="R150" s="193"/>
      <c r="S150" s="192"/>
      <c r="T150" s="190"/>
      <c r="U150" s="193"/>
      <c r="V150" s="190"/>
      <c r="W150" s="190"/>
      <c r="X150" s="160"/>
      <c r="Y150" s="14">
        <f t="shared" si="4"/>
        <v>13</v>
      </c>
      <c r="Z150" s="68">
        <f t="shared" si="2"/>
        <v>0</v>
      </c>
      <c r="AA150" s="52">
        <f t="shared" si="5"/>
        <v>-7</v>
      </c>
    </row>
    <row r="151" spans="1:27" ht="15" customHeight="1" x14ac:dyDescent="0.3">
      <c r="A151" s="67">
        <f t="shared" si="3"/>
        <v>45433</v>
      </c>
      <c r="B151" s="68">
        <f t="shared" si="0"/>
        <v>0</v>
      </c>
      <c r="C151" s="190"/>
      <c r="D151" s="190"/>
      <c r="E151" s="190"/>
      <c r="F151" s="194"/>
      <c r="G151" s="192"/>
      <c r="H151" s="190"/>
      <c r="I151" s="190"/>
      <c r="J151" s="190"/>
      <c r="K151" s="193"/>
      <c r="L151" s="191">
        <f t="shared" si="6"/>
        <v>0</v>
      </c>
      <c r="M151" s="190"/>
      <c r="N151" s="194"/>
      <c r="O151" s="192"/>
      <c r="P151" s="190"/>
      <c r="Q151" s="190"/>
      <c r="R151" s="193"/>
      <c r="S151" s="192"/>
      <c r="T151" s="190"/>
      <c r="U151" s="193"/>
      <c r="V151" s="190"/>
      <c r="W151" s="190"/>
      <c r="X151" s="160"/>
      <c r="Y151" s="14">
        <f t="shared" si="4"/>
        <v>13</v>
      </c>
      <c r="Z151" s="68">
        <f t="shared" si="2"/>
        <v>0</v>
      </c>
      <c r="AA151" s="52">
        <f t="shared" si="5"/>
        <v>-7</v>
      </c>
    </row>
    <row r="152" spans="1:27" ht="15" customHeight="1" x14ac:dyDescent="0.3">
      <c r="A152" s="67">
        <f t="shared" si="3"/>
        <v>45434</v>
      </c>
      <c r="B152" s="68">
        <f t="shared" si="0"/>
        <v>0</v>
      </c>
      <c r="C152" s="190"/>
      <c r="D152" s="190"/>
      <c r="E152" s="190"/>
      <c r="F152" s="194"/>
      <c r="G152" s="192"/>
      <c r="H152" s="190"/>
      <c r="I152" s="190"/>
      <c r="J152" s="190"/>
      <c r="K152" s="193"/>
      <c r="L152" s="191">
        <f t="shared" si="6"/>
        <v>0</v>
      </c>
      <c r="M152" s="190"/>
      <c r="N152" s="194"/>
      <c r="O152" s="192"/>
      <c r="P152" s="190"/>
      <c r="Q152" s="190"/>
      <c r="R152" s="193"/>
      <c r="S152" s="192"/>
      <c r="T152" s="190"/>
      <c r="U152" s="193"/>
      <c r="V152" s="190"/>
      <c r="W152" s="190"/>
      <c r="X152" s="160"/>
      <c r="Y152" s="14">
        <f t="shared" si="4"/>
        <v>13</v>
      </c>
      <c r="Z152" s="68">
        <f t="shared" si="2"/>
        <v>0</v>
      </c>
      <c r="AA152" s="52">
        <f t="shared" si="5"/>
        <v>-7</v>
      </c>
    </row>
    <row r="153" spans="1:27" ht="15" customHeight="1" x14ac:dyDescent="0.3">
      <c r="A153" s="67">
        <f t="shared" si="3"/>
        <v>45435</v>
      </c>
      <c r="B153" s="68">
        <f t="shared" si="0"/>
        <v>0</v>
      </c>
      <c r="C153" s="190"/>
      <c r="D153" s="190"/>
      <c r="E153" s="190"/>
      <c r="F153" s="194"/>
      <c r="G153" s="192"/>
      <c r="H153" s="190"/>
      <c r="I153" s="190"/>
      <c r="J153" s="190"/>
      <c r="K153" s="193"/>
      <c r="L153" s="191">
        <f t="shared" si="6"/>
        <v>0</v>
      </c>
      <c r="M153" s="190"/>
      <c r="N153" s="194"/>
      <c r="O153" s="192"/>
      <c r="P153" s="190"/>
      <c r="Q153" s="190"/>
      <c r="R153" s="193"/>
      <c r="S153" s="192"/>
      <c r="T153" s="190"/>
      <c r="U153" s="193"/>
      <c r="V153" s="190"/>
      <c r="W153" s="190"/>
      <c r="X153" s="160"/>
      <c r="Y153" s="14">
        <f t="shared" si="4"/>
        <v>13</v>
      </c>
      <c r="Z153" s="68">
        <f t="shared" si="2"/>
        <v>0</v>
      </c>
      <c r="AA153" s="52">
        <f t="shared" si="5"/>
        <v>-7</v>
      </c>
    </row>
    <row r="154" spans="1:27" ht="15" customHeight="1" x14ac:dyDescent="0.3">
      <c r="A154" s="67">
        <f t="shared" si="3"/>
        <v>45436</v>
      </c>
      <c r="B154" s="68">
        <f t="shared" si="0"/>
        <v>0</v>
      </c>
      <c r="C154" s="190"/>
      <c r="D154" s="190"/>
      <c r="E154" s="190"/>
      <c r="F154" s="194"/>
      <c r="G154" s="192"/>
      <c r="H154" s="190"/>
      <c r="I154" s="190"/>
      <c r="J154" s="190"/>
      <c r="K154" s="193"/>
      <c r="L154" s="191">
        <f t="shared" si="6"/>
        <v>0</v>
      </c>
      <c r="M154" s="190"/>
      <c r="N154" s="194"/>
      <c r="O154" s="192"/>
      <c r="P154" s="190"/>
      <c r="Q154" s="190"/>
      <c r="R154" s="193"/>
      <c r="S154" s="192"/>
      <c r="T154" s="190"/>
      <c r="U154" s="193"/>
      <c r="V154" s="190"/>
      <c r="W154" s="190"/>
      <c r="X154" s="160"/>
      <c r="Y154" s="14">
        <f t="shared" si="4"/>
        <v>13</v>
      </c>
      <c r="Z154" s="68">
        <f t="shared" si="2"/>
        <v>0</v>
      </c>
      <c r="AA154" s="52">
        <f t="shared" si="5"/>
        <v>-7</v>
      </c>
    </row>
    <row r="155" spans="1:27" ht="15" customHeight="1" x14ac:dyDescent="0.3">
      <c r="A155" s="67">
        <f t="shared" si="3"/>
        <v>45437</v>
      </c>
      <c r="B155" s="68">
        <f t="shared" si="0"/>
        <v>0</v>
      </c>
      <c r="C155" s="190"/>
      <c r="D155" s="190"/>
      <c r="E155" s="190"/>
      <c r="F155" s="194"/>
      <c r="G155" s="192"/>
      <c r="H155" s="190"/>
      <c r="I155" s="190"/>
      <c r="J155" s="190"/>
      <c r="K155" s="193"/>
      <c r="L155" s="191">
        <f t="shared" si="6"/>
        <v>0</v>
      </c>
      <c r="M155" s="190"/>
      <c r="N155" s="194"/>
      <c r="O155" s="192"/>
      <c r="P155" s="190"/>
      <c r="Q155" s="190"/>
      <c r="R155" s="193"/>
      <c r="S155" s="192"/>
      <c r="T155" s="190"/>
      <c r="U155" s="193"/>
      <c r="V155" s="190"/>
      <c r="W155" s="190"/>
      <c r="X155" s="160"/>
      <c r="Y155" s="14">
        <f t="shared" si="4"/>
        <v>13</v>
      </c>
      <c r="Z155" s="68">
        <f t="shared" si="2"/>
        <v>0</v>
      </c>
      <c r="AA155" s="52">
        <f t="shared" si="5"/>
        <v>-7</v>
      </c>
    </row>
    <row r="156" spans="1:27" ht="15" customHeight="1" x14ac:dyDescent="0.3">
      <c r="A156" s="67">
        <f t="shared" si="3"/>
        <v>45438</v>
      </c>
      <c r="B156" s="68">
        <f t="shared" si="0"/>
        <v>0</v>
      </c>
      <c r="C156" s="190"/>
      <c r="D156" s="190"/>
      <c r="E156" s="190"/>
      <c r="F156" s="194"/>
      <c r="G156" s="192"/>
      <c r="H156" s="190"/>
      <c r="I156" s="190"/>
      <c r="J156" s="190"/>
      <c r="K156" s="193"/>
      <c r="L156" s="191">
        <f t="shared" si="6"/>
        <v>0</v>
      </c>
      <c r="M156" s="190"/>
      <c r="N156" s="194"/>
      <c r="O156" s="192"/>
      <c r="P156" s="190"/>
      <c r="Q156" s="190"/>
      <c r="R156" s="193"/>
      <c r="S156" s="192"/>
      <c r="T156" s="190"/>
      <c r="U156" s="193"/>
      <c r="V156" s="190"/>
      <c r="W156" s="190"/>
      <c r="X156" s="160"/>
      <c r="Y156" s="14">
        <f t="shared" si="4"/>
        <v>13</v>
      </c>
      <c r="Z156" s="68">
        <f t="shared" si="2"/>
        <v>0</v>
      </c>
      <c r="AA156" s="52">
        <f t="shared" si="5"/>
        <v>-7</v>
      </c>
    </row>
    <row r="157" spans="1:27" ht="15" customHeight="1" x14ac:dyDescent="0.3">
      <c r="A157" s="67">
        <f t="shared" si="3"/>
        <v>45439</v>
      </c>
      <c r="B157" s="68">
        <f t="shared" si="0"/>
        <v>0</v>
      </c>
      <c r="C157" s="190"/>
      <c r="D157" s="190"/>
      <c r="E157" s="190"/>
      <c r="F157" s="194"/>
      <c r="G157" s="192"/>
      <c r="H157" s="190"/>
      <c r="I157" s="190"/>
      <c r="J157" s="190"/>
      <c r="K157" s="193"/>
      <c r="L157" s="191">
        <f t="shared" si="6"/>
        <v>0</v>
      </c>
      <c r="M157" s="190"/>
      <c r="N157" s="194"/>
      <c r="O157" s="192"/>
      <c r="P157" s="190"/>
      <c r="Q157" s="190"/>
      <c r="R157" s="193"/>
      <c r="S157" s="192"/>
      <c r="T157" s="190"/>
      <c r="U157" s="193"/>
      <c r="V157" s="190"/>
      <c r="W157" s="190"/>
      <c r="X157" s="160"/>
      <c r="Y157" s="14">
        <f t="shared" si="4"/>
        <v>13</v>
      </c>
      <c r="Z157" s="68">
        <f t="shared" si="2"/>
        <v>0</v>
      </c>
      <c r="AA157" s="52">
        <f t="shared" si="5"/>
        <v>-7</v>
      </c>
    </row>
    <row r="158" spans="1:27" ht="15" customHeight="1" x14ac:dyDescent="0.3">
      <c r="A158" s="67">
        <f t="shared" si="3"/>
        <v>45440</v>
      </c>
      <c r="B158" s="68">
        <f t="shared" si="0"/>
        <v>0</v>
      </c>
      <c r="C158" s="190"/>
      <c r="D158" s="190"/>
      <c r="E158" s="190"/>
      <c r="F158" s="194"/>
      <c r="G158" s="192"/>
      <c r="H158" s="190"/>
      <c r="I158" s="190"/>
      <c r="J158" s="190"/>
      <c r="K158" s="193"/>
      <c r="L158" s="191">
        <f t="shared" si="6"/>
        <v>0</v>
      </c>
      <c r="M158" s="190"/>
      <c r="N158" s="194"/>
      <c r="O158" s="192"/>
      <c r="P158" s="190"/>
      <c r="Q158" s="190"/>
      <c r="R158" s="193"/>
      <c r="S158" s="192"/>
      <c r="T158" s="190"/>
      <c r="U158" s="193"/>
      <c r="V158" s="190"/>
      <c r="W158" s="190"/>
      <c r="X158" s="160"/>
      <c r="Y158" s="14">
        <f t="shared" si="4"/>
        <v>13</v>
      </c>
      <c r="Z158" s="68">
        <f t="shared" si="2"/>
        <v>0</v>
      </c>
      <c r="AA158" s="52">
        <f t="shared" si="5"/>
        <v>-7</v>
      </c>
    </row>
    <row r="159" spans="1:27" ht="15" customHeight="1" x14ac:dyDescent="0.3">
      <c r="A159" s="67">
        <f t="shared" si="3"/>
        <v>45441</v>
      </c>
      <c r="B159" s="68">
        <f t="shared" si="0"/>
        <v>0</v>
      </c>
      <c r="C159" s="190"/>
      <c r="D159" s="190"/>
      <c r="E159" s="190"/>
      <c r="F159" s="194"/>
      <c r="G159" s="192"/>
      <c r="H159" s="190"/>
      <c r="I159" s="190"/>
      <c r="J159" s="190"/>
      <c r="K159" s="193"/>
      <c r="L159" s="191">
        <f t="shared" si="6"/>
        <v>0</v>
      </c>
      <c r="M159" s="190"/>
      <c r="N159" s="194"/>
      <c r="O159" s="192"/>
      <c r="P159" s="190"/>
      <c r="Q159" s="190"/>
      <c r="R159" s="193"/>
      <c r="S159" s="192"/>
      <c r="T159" s="190"/>
      <c r="U159" s="193"/>
      <c r="V159" s="190"/>
      <c r="W159" s="190"/>
      <c r="X159" s="160"/>
      <c r="Y159" s="14">
        <f t="shared" si="4"/>
        <v>13</v>
      </c>
      <c r="Z159" s="68">
        <f t="shared" si="2"/>
        <v>0</v>
      </c>
      <c r="AA159" s="52">
        <f t="shared" si="5"/>
        <v>-7</v>
      </c>
    </row>
    <row r="160" spans="1:27" ht="15" customHeight="1" x14ac:dyDescent="0.3">
      <c r="A160" s="67">
        <f t="shared" si="3"/>
        <v>45442</v>
      </c>
      <c r="B160" s="68">
        <f t="shared" si="0"/>
        <v>0</v>
      </c>
      <c r="C160" s="185"/>
      <c r="D160" s="185"/>
      <c r="E160" s="185"/>
      <c r="F160" s="186"/>
      <c r="G160" s="187"/>
      <c r="H160" s="185"/>
      <c r="I160" s="185"/>
      <c r="J160" s="185"/>
      <c r="K160" s="188"/>
      <c r="L160" s="191">
        <f t="shared" si="6"/>
        <v>0</v>
      </c>
      <c r="M160" s="190"/>
      <c r="N160" s="194"/>
      <c r="O160" s="192"/>
      <c r="P160" s="190"/>
      <c r="Q160" s="190"/>
      <c r="R160" s="193"/>
      <c r="S160" s="192"/>
      <c r="T160" s="190"/>
      <c r="U160" s="193"/>
      <c r="V160" s="190"/>
      <c r="W160" s="190"/>
      <c r="X160" s="160"/>
      <c r="Y160" s="14">
        <f t="shared" si="4"/>
        <v>13</v>
      </c>
      <c r="Z160" s="68">
        <f t="shared" si="2"/>
        <v>0</v>
      </c>
      <c r="AA160" s="52">
        <f t="shared" si="5"/>
        <v>-7</v>
      </c>
    </row>
    <row r="161" spans="1:27" ht="15" customHeight="1" x14ac:dyDescent="0.3">
      <c r="A161" s="67">
        <f t="shared" si="3"/>
        <v>45443</v>
      </c>
      <c r="B161" s="68">
        <f t="shared" si="0"/>
        <v>1</v>
      </c>
      <c r="C161" s="190">
        <v>3</v>
      </c>
      <c r="D161" s="185">
        <v>28</v>
      </c>
      <c r="E161" s="185">
        <v>1</v>
      </c>
      <c r="F161" s="186">
        <v>1</v>
      </c>
      <c r="G161" s="187">
        <v>0</v>
      </c>
      <c r="H161" s="185">
        <v>0</v>
      </c>
      <c r="I161" s="185">
        <v>0</v>
      </c>
      <c r="J161" s="190">
        <v>0</v>
      </c>
      <c r="K161" s="188">
        <v>1</v>
      </c>
      <c r="L161" s="191">
        <f t="shared" si="6"/>
        <v>0</v>
      </c>
      <c r="M161" s="185">
        <v>0</v>
      </c>
      <c r="N161" s="186">
        <v>1</v>
      </c>
      <c r="O161" s="192">
        <v>1</v>
      </c>
      <c r="P161" s="190">
        <v>0</v>
      </c>
      <c r="Q161" s="190">
        <v>0</v>
      </c>
      <c r="R161" s="193">
        <v>0</v>
      </c>
      <c r="S161" s="187">
        <v>0</v>
      </c>
      <c r="T161" s="185">
        <v>0</v>
      </c>
      <c r="U161" s="188">
        <v>0</v>
      </c>
      <c r="V161" s="185">
        <v>1</v>
      </c>
      <c r="W161" s="185">
        <v>1</v>
      </c>
      <c r="X161" s="166">
        <v>0</v>
      </c>
      <c r="Y161" s="14">
        <f t="shared" si="4"/>
        <v>14</v>
      </c>
      <c r="Z161" s="68">
        <f t="shared" si="2"/>
        <v>0</v>
      </c>
      <c r="AA161" s="52">
        <f t="shared" si="5"/>
        <v>-8</v>
      </c>
    </row>
    <row r="162" spans="1:27" ht="15" customHeight="1" x14ac:dyDescent="0.3">
      <c r="A162" s="67">
        <f t="shared" si="3"/>
        <v>45444</v>
      </c>
      <c r="B162" s="68">
        <f t="shared" si="0"/>
        <v>1</v>
      </c>
      <c r="C162" s="190">
        <v>2</v>
      </c>
      <c r="D162" s="185">
        <v>15</v>
      </c>
      <c r="E162" s="185">
        <v>0</v>
      </c>
      <c r="F162" s="186">
        <v>0</v>
      </c>
      <c r="G162" s="187">
        <v>0</v>
      </c>
      <c r="H162" s="185">
        <v>0</v>
      </c>
      <c r="I162" s="185">
        <v>0</v>
      </c>
      <c r="J162" s="190"/>
      <c r="K162" s="188">
        <v>0</v>
      </c>
      <c r="L162" s="191">
        <f t="shared" si="6"/>
        <v>0</v>
      </c>
      <c r="M162" s="185">
        <v>0</v>
      </c>
      <c r="N162" s="186">
        <v>0</v>
      </c>
      <c r="O162" s="192"/>
      <c r="P162" s="190"/>
      <c r="Q162" s="190"/>
      <c r="R162" s="193"/>
      <c r="S162" s="187">
        <v>0</v>
      </c>
      <c r="T162" s="185">
        <v>0</v>
      </c>
      <c r="U162" s="188">
        <v>0</v>
      </c>
      <c r="V162" s="185">
        <v>0</v>
      </c>
      <c r="W162" s="185">
        <v>0</v>
      </c>
      <c r="X162" s="166">
        <v>0</v>
      </c>
      <c r="Y162" s="14">
        <f t="shared" si="4"/>
        <v>14</v>
      </c>
      <c r="Z162" s="68">
        <f t="shared" si="2"/>
        <v>0</v>
      </c>
      <c r="AA162" s="52">
        <f t="shared" si="5"/>
        <v>-8</v>
      </c>
    </row>
    <row r="163" spans="1:27" ht="15" customHeight="1" x14ac:dyDescent="0.3">
      <c r="A163" s="67">
        <f t="shared" si="3"/>
        <v>45445</v>
      </c>
      <c r="B163" s="68">
        <f t="shared" si="0"/>
        <v>1</v>
      </c>
      <c r="C163" s="190">
        <v>3</v>
      </c>
      <c r="D163" s="185">
        <v>20</v>
      </c>
      <c r="E163" s="185">
        <v>0</v>
      </c>
      <c r="F163" s="186">
        <v>0</v>
      </c>
      <c r="G163" s="187">
        <v>0</v>
      </c>
      <c r="H163" s="185">
        <v>0</v>
      </c>
      <c r="I163" s="185">
        <v>0</v>
      </c>
      <c r="J163" s="190"/>
      <c r="K163" s="188">
        <v>0</v>
      </c>
      <c r="L163" s="191">
        <f t="shared" si="6"/>
        <v>0</v>
      </c>
      <c r="M163" s="185">
        <v>0</v>
      </c>
      <c r="N163" s="186">
        <v>0</v>
      </c>
      <c r="O163" s="192"/>
      <c r="P163" s="190"/>
      <c r="Q163" s="190"/>
      <c r="R163" s="193"/>
      <c r="S163" s="187">
        <v>0</v>
      </c>
      <c r="T163" s="185">
        <v>0</v>
      </c>
      <c r="U163" s="188">
        <v>0</v>
      </c>
      <c r="V163" s="185">
        <v>0</v>
      </c>
      <c r="W163" s="185">
        <v>0</v>
      </c>
      <c r="X163" s="166">
        <v>9000</v>
      </c>
      <c r="Y163" s="14">
        <f t="shared" si="4"/>
        <v>14</v>
      </c>
      <c r="Z163" s="68">
        <f t="shared" si="2"/>
        <v>0</v>
      </c>
      <c r="AA163" s="52">
        <f t="shared" si="5"/>
        <v>-8</v>
      </c>
    </row>
    <row r="164" spans="1:27" ht="15" customHeight="1" x14ac:dyDescent="0.3">
      <c r="A164" s="67">
        <f t="shared" si="3"/>
        <v>45446</v>
      </c>
      <c r="B164" s="68">
        <f t="shared" si="0"/>
        <v>1</v>
      </c>
      <c r="C164" s="190">
        <v>3</v>
      </c>
      <c r="D164" s="185">
        <v>20</v>
      </c>
      <c r="E164" s="185">
        <v>0</v>
      </c>
      <c r="F164" s="186">
        <v>0</v>
      </c>
      <c r="G164" s="187">
        <v>0</v>
      </c>
      <c r="H164" s="185">
        <v>0</v>
      </c>
      <c r="I164" s="185">
        <v>0</v>
      </c>
      <c r="J164" s="190"/>
      <c r="K164" s="188">
        <v>0</v>
      </c>
      <c r="L164" s="191">
        <f t="shared" si="6"/>
        <v>0</v>
      </c>
      <c r="M164" s="185">
        <v>0</v>
      </c>
      <c r="N164" s="186">
        <v>0</v>
      </c>
      <c r="O164" s="192"/>
      <c r="P164" s="190"/>
      <c r="Q164" s="190"/>
      <c r="R164" s="193"/>
      <c r="S164" s="187">
        <v>0</v>
      </c>
      <c r="T164" s="185">
        <v>0</v>
      </c>
      <c r="U164" s="188">
        <v>0</v>
      </c>
      <c r="V164" s="185">
        <v>0</v>
      </c>
      <c r="W164" s="185">
        <v>0</v>
      </c>
      <c r="X164" s="166">
        <v>0</v>
      </c>
      <c r="Y164" s="14">
        <f t="shared" si="4"/>
        <v>14</v>
      </c>
      <c r="Z164" s="68">
        <f t="shared" si="2"/>
        <v>0</v>
      </c>
      <c r="AA164" s="52">
        <f t="shared" si="5"/>
        <v>-8</v>
      </c>
    </row>
    <row r="165" spans="1:27" ht="15" customHeight="1" x14ac:dyDescent="0.3">
      <c r="A165" s="67">
        <f t="shared" si="3"/>
        <v>45447</v>
      </c>
      <c r="B165" s="68">
        <f t="shared" si="0"/>
        <v>1</v>
      </c>
      <c r="C165" s="190">
        <v>3</v>
      </c>
      <c r="D165" s="185">
        <v>20</v>
      </c>
      <c r="E165" s="185">
        <v>0</v>
      </c>
      <c r="F165" s="186">
        <v>0</v>
      </c>
      <c r="G165" s="187">
        <v>0</v>
      </c>
      <c r="H165" s="185">
        <v>0</v>
      </c>
      <c r="I165" s="185">
        <v>0</v>
      </c>
      <c r="J165" s="190"/>
      <c r="K165" s="188">
        <v>0</v>
      </c>
      <c r="L165" s="191">
        <f t="shared" si="6"/>
        <v>0</v>
      </c>
      <c r="M165" s="185">
        <v>0</v>
      </c>
      <c r="N165" s="186">
        <v>0</v>
      </c>
      <c r="O165" s="192"/>
      <c r="P165" s="190"/>
      <c r="Q165" s="190"/>
      <c r="R165" s="193"/>
      <c r="S165" s="187">
        <v>0</v>
      </c>
      <c r="T165" s="185">
        <v>0</v>
      </c>
      <c r="U165" s="188">
        <v>0</v>
      </c>
      <c r="V165" s="185">
        <v>0</v>
      </c>
      <c r="W165" s="185">
        <v>0</v>
      </c>
      <c r="X165" s="166">
        <v>0</v>
      </c>
      <c r="Y165" s="14">
        <f t="shared" si="4"/>
        <v>14</v>
      </c>
      <c r="Z165" s="68">
        <f t="shared" si="2"/>
        <v>0</v>
      </c>
      <c r="AA165" s="52">
        <f t="shared" si="5"/>
        <v>-8</v>
      </c>
    </row>
    <row r="166" spans="1:27" ht="15" customHeight="1" x14ac:dyDescent="0.3">
      <c r="A166" s="67">
        <f t="shared" si="3"/>
        <v>45448</v>
      </c>
      <c r="B166" s="68">
        <f t="shared" si="0"/>
        <v>1</v>
      </c>
      <c r="C166" s="190">
        <v>3</v>
      </c>
      <c r="D166" s="185">
        <v>20</v>
      </c>
      <c r="E166" s="185">
        <v>0</v>
      </c>
      <c r="F166" s="186">
        <v>0</v>
      </c>
      <c r="G166" s="187">
        <v>0</v>
      </c>
      <c r="H166" s="185">
        <v>0</v>
      </c>
      <c r="I166" s="185">
        <v>0</v>
      </c>
      <c r="J166" s="190"/>
      <c r="K166" s="188">
        <v>0</v>
      </c>
      <c r="L166" s="191">
        <f t="shared" si="6"/>
        <v>0</v>
      </c>
      <c r="M166" s="185">
        <v>0</v>
      </c>
      <c r="N166" s="186">
        <v>0</v>
      </c>
      <c r="O166" s="192"/>
      <c r="P166" s="190"/>
      <c r="Q166" s="190"/>
      <c r="R166" s="193"/>
      <c r="S166" s="187">
        <v>0</v>
      </c>
      <c r="T166" s="185">
        <v>0</v>
      </c>
      <c r="U166" s="188">
        <v>0</v>
      </c>
      <c r="V166" s="185">
        <v>0</v>
      </c>
      <c r="W166" s="185">
        <v>0</v>
      </c>
      <c r="X166" s="166">
        <v>0</v>
      </c>
      <c r="Y166" s="14">
        <f t="shared" si="4"/>
        <v>14</v>
      </c>
      <c r="Z166" s="68">
        <f t="shared" si="2"/>
        <v>0</v>
      </c>
      <c r="AA166" s="52">
        <f t="shared" si="5"/>
        <v>-8</v>
      </c>
    </row>
    <row r="167" spans="1:27" ht="15" customHeight="1" x14ac:dyDescent="0.3">
      <c r="A167" s="67">
        <f t="shared" si="3"/>
        <v>45449</v>
      </c>
      <c r="B167" s="68">
        <f t="shared" si="0"/>
        <v>0</v>
      </c>
      <c r="C167" s="190"/>
      <c r="D167" s="185"/>
      <c r="E167" s="185"/>
      <c r="F167" s="186"/>
      <c r="G167" s="187"/>
      <c r="H167" s="185"/>
      <c r="I167" s="185"/>
      <c r="J167" s="190"/>
      <c r="K167" s="188"/>
      <c r="L167" s="191">
        <f t="shared" si="6"/>
        <v>0</v>
      </c>
      <c r="M167" s="185"/>
      <c r="N167" s="186"/>
      <c r="O167" s="192"/>
      <c r="P167" s="190"/>
      <c r="Q167" s="190"/>
      <c r="R167" s="193"/>
      <c r="S167" s="187"/>
      <c r="T167" s="185"/>
      <c r="U167" s="188"/>
      <c r="V167" s="185"/>
      <c r="W167" s="185"/>
      <c r="X167" s="166"/>
      <c r="Y167" s="14">
        <f t="shared" si="4"/>
        <v>14</v>
      </c>
      <c r="Z167" s="68">
        <f t="shared" si="2"/>
        <v>0</v>
      </c>
      <c r="AA167" s="52">
        <f t="shared" si="5"/>
        <v>-8</v>
      </c>
    </row>
    <row r="168" spans="1:27" ht="15" customHeight="1" x14ac:dyDescent="0.3">
      <c r="A168" s="67">
        <f t="shared" si="3"/>
        <v>45450</v>
      </c>
      <c r="B168" s="68">
        <f t="shared" si="0"/>
        <v>0</v>
      </c>
      <c r="C168" s="190"/>
      <c r="D168" s="185"/>
      <c r="E168" s="185"/>
      <c r="F168" s="186"/>
      <c r="G168" s="187"/>
      <c r="H168" s="185"/>
      <c r="I168" s="185"/>
      <c r="J168" s="190"/>
      <c r="K168" s="188"/>
      <c r="L168" s="191">
        <f t="shared" si="6"/>
        <v>0</v>
      </c>
      <c r="M168" s="185"/>
      <c r="N168" s="186"/>
      <c r="O168" s="192"/>
      <c r="P168" s="190"/>
      <c r="Q168" s="190"/>
      <c r="R168" s="193"/>
      <c r="S168" s="187"/>
      <c r="T168" s="185"/>
      <c r="U168" s="188"/>
      <c r="V168" s="185"/>
      <c r="W168" s="185"/>
      <c r="X168" s="166"/>
      <c r="Y168" s="14">
        <f t="shared" si="4"/>
        <v>14</v>
      </c>
      <c r="Z168" s="68">
        <f t="shared" si="2"/>
        <v>0</v>
      </c>
      <c r="AA168" s="52">
        <f t="shared" si="5"/>
        <v>-8</v>
      </c>
    </row>
    <row r="169" spans="1:27" ht="15" customHeight="1" x14ac:dyDescent="0.3">
      <c r="A169" s="67">
        <f t="shared" si="3"/>
        <v>45451</v>
      </c>
      <c r="B169" s="68">
        <f t="shared" si="0"/>
        <v>1</v>
      </c>
      <c r="C169" s="190">
        <v>3</v>
      </c>
      <c r="D169" s="185">
        <v>25</v>
      </c>
      <c r="E169" s="185">
        <v>0</v>
      </c>
      <c r="F169" s="186">
        <v>0</v>
      </c>
      <c r="G169" s="187">
        <v>0</v>
      </c>
      <c r="H169" s="185">
        <v>0</v>
      </c>
      <c r="I169" s="185">
        <v>0</v>
      </c>
      <c r="J169" s="190"/>
      <c r="K169" s="188">
        <v>0</v>
      </c>
      <c r="L169" s="191">
        <f t="shared" si="6"/>
        <v>0</v>
      </c>
      <c r="M169" s="185">
        <v>0</v>
      </c>
      <c r="N169" s="186">
        <v>0</v>
      </c>
      <c r="O169" s="192"/>
      <c r="P169" s="190"/>
      <c r="Q169" s="190"/>
      <c r="R169" s="193"/>
      <c r="S169" s="187">
        <v>0</v>
      </c>
      <c r="T169" s="185">
        <v>0</v>
      </c>
      <c r="U169" s="188">
        <v>0</v>
      </c>
      <c r="V169" s="185">
        <v>0</v>
      </c>
      <c r="W169" s="185">
        <v>0</v>
      </c>
      <c r="X169" s="166">
        <v>0</v>
      </c>
      <c r="Y169" s="14">
        <f t="shared" si="4"/>
        <v>14</v>
      </c>
      <c r="Z169" s="68">
        <f t="shared" si="2"/>
        <v>0</v>
      </c>
      <c r="AA169" s="52">
        <f t="shared" si="5"/>
        <v>-8</v>
      </c>
    </row>
    <row r="170" spans="1:27" ht="15" customHeight="1" x14ac:dyDescent="0.3">
      <c r="A170" s="67">
        <f t="shared" si="3"/>
        <v>45452</v>
      </c>
      <c r="B170" s="68">
        <f t="shared" si="0"/>
        <v>1</v>
      </c>
      <c r="C170" s="190">
        <v>3</v>
      </c>
      <c r="D170" s="185">
        <v>35</v>
      </c>
      <c r="E170" s="185">
        <v>0</v>
      </c>
      <c r="F170" s="186">
        <v>0</v>
      </c>
      <c r="G170" s="187">
        <v>0</v>
      </c>
      <c r="H170" s="185">
        <v>0</v>
      </c>
      <c r="I170" s="185">
        <v>0</v>
      </c>
      <c r="J170" s="190"/>
      <c r="K170" s="188">
        <v>0</v>
      </c>
      <c r="L170" s="191">
        <f t="shared" si="6"/>
        <v>0</v>
      </c>
      <c r="M170" s="185">
        <v>0</v>
      </c>
      <c r="N170" s="186">
        <v>0</v>
      </c>
      <c r="O170" s="192"/>
      <c r="P170" s="190"/>
      <c r="Q170" s="190"/>
      <c r="R170" s="193"/>
      <c r="S170" s="187">
        <v>0</v>
      </c>
      <c r="T170" s="185">
        <v>0</v>
      </c>
      <c r="U170" s="188">
        <v>0</v>
      </c>
      <c r="V170" s="185">
        <v>0</v>
      </c>
      <c r="W170" s="185">
        <v>0</v>
      </c>
      <c r="X170" s="166">
        <v>0</v>
      </c>
      <c r="Y170" s="14">
        <f t="shared" si="4"/>
        <v>14</v>
      </c>
      <c r="Z170" s="68">
        <f t="shared" si="2"/>
        <v>0</v>
      </c>
      <c r="AA170" s="52">
        <f t="shared" si="5"/>
        <v>-8</v>
      </c>
    </row>
    <row r="171" spans="1:27" ht="15" customHeight="1" x14ac:dyDescent="0.3">
      <c r="A171" s="67">
        <f t="shared" si="3"/>
        <v>45453</v>
      </c>
      <c r="B171" s="68">
        <f t="shared" si="0"/>
        <v>1</v>
      </c>
      <c r="C171" s="190">
        <v>3</v>
      </c>
      <c r="D171" s="185">
        <v>29</v>
      </c>
      <c r="E171" s="185">
        <v>1</v>
      </c>
      <c r="F171" s="186">
        <v>0</v>
      </c>
      <c r="G171" s="187">
        <v>0</v>
      </c>
      <c r="H171" s="185">
        <v>0</v>
      </c>
      <c r="I171" s="185">
        <v>0</v>
      </c>
      <c r="J171" s="190"/>
      <c r="K171" s="188">
        <v>0</v>
      </c>
      <c r="L171" s="191">
        <f t="shared" si="6"/>
        <v>1</v>
      </c>
      <c r="M171" s="185">
        <v>0</v>
      </c>
      <c r="N171" s="186">
        <v>0</v>
      </c>
      <c r="O171" s="192"/>
      <c r="P171" s="190"/>
      <c r="Q171" s="190"/>
      <c r="R171" s="193"/>
      <c r="S171" s="187">
        <v>0</v>
      </c>
      <c r="T171" s="185">
        <v>0</v>
      </c>
      <c r="U171" s="188">
        <v>0</v>
      </c>
      <c r="V171" s="185">
        <v>0</v>
      </c>
      <c r="W171" s="185">
        <v>0</v>
      </c>
      <c r="X171" s="166">
        <v>0</v>
      </c>
      <c r="Y171" s="14">
        <f t="shared" si="4"/>
        <v>14</v>
      </c>
      <c r="Z171" s="68">
        <f t="shared" si="2"/>
        <v>0</v>
      </c>
      <c r="AA171" s="52">
        <f t="shared" si="5"/>
        <v>-8</v>
      </c>
    </row>
    <row r="172" spans="1:27" ht="15" customHeight="1" x14ac:dyDescent="0.3">
      <c r="A172" s="67">
        <f t="shared" si="3"/>
        <v>45454</v>
      </c>
      <c r="B172" s="68">
        <f t="shared" si="0"/>
        <v>1</v>
      </c>
      <c r="C172" s="190">
        <v>3</v>
      </c>
      <c r="D172" s="185">
        <v>29</v>
      </c>
      <c r="E172" s="185">
        <v>0</v>
      </c>
      <c r="F172" s="186">
        <v>0</v>
      </c>
      <c r="G172" s="187">
        <v>0</v>
      </c>
      <c r="H172" s="185">
        <v>0</v>
      </c>
      <c r="I172" s="185">
        <v>0</v>
      </c>
      <c r="J172" s="190"/>
      <c r="K172" s="188">
        <v>0</v>
      </c>
      <c r="L172" s="191">
        <f t="shared" si="6"/>
        <v>0</v>
      </c>
      <c r="M172" s="185">
        <v>0</v>
      </c>
      <c r="N172" s="186">
        <v>0</v>
      </c>
      <c r="O172" s="192"/>
      <c r="P172" s="190"/>
      <c r="Q172" s="190"/>
      <c r="R172" s="193"/>
      <c r="S172" s="187">
        <v>0</v>
      </c>
      <c r="T172" s="185">
        <v>0</v>
      </c>
      <c r="U172" s="188">
        <v>0</v>
      </c>
      <c r="V172" s="185">
        <v>0</v>
      </c>
      <c r="W172" s="185">
        <v>1</v>
      </c>
      <c r="X172" s="166">
        <v>10000</v>
      </c>
      <c r="Y172" s="14">
        <f t="shared" si="4"/>
        <v>14</v>
      </c>
      <c r="Z172" s="68">
        <f t="shared" si="2"/>
        <v>0</v>
      </c>
      <c r="AA172" s="52">
        <f t="shared" si="5"/>
        <v>-9</v>
      </c>
    </row>
    <row r="173" spans="1:27" ht="15" customHeight="1" x14ac:dyDescent="0.3">
      <c r="A173" s="67">
        <f t="shared" si="3"/>
        <v>45455</v>
      </c>
      <c r="B173" s="68">
        <f t="shared" si="0"/>
        <v>1</v>
      </c>
      <c r="C173" s="190">
        <v>3</v>
      </c>
      <c r="D173" s="185">
        <v>29</v>
      </c>
      <c r="E173" s="185">
        <v>1</v>
      </c>
      <c r="F173" s="186">
        <v>1</v>
      </c>
      <c r="G173" s="187">
        <v>0</v>
      </c>
      <c r="H173" s="185">
        <v>0</v>
      </c>
      <c r="I173" s="185">
        <v>0</v>
      </c>
      <c r="J173" s="190"/>
      <c r="K173" s="188">
        <v>0</v>
      </c>
      <c r="L173" s="191">
        <f t="shared" si="6"/>
        <v>0</v>
      </c>
      <c r="M173" s="185">
        <v>0</v>
      </c>
      <c r="N173" s="186">
        <v>0</v>
      </c>
      <c r="O173" s="192"/>
      <c r="P173" s="190"/>
      <c r="Q173" s="190"/>
      <c r="R173" s="193"/>
      <c r="S173" s="187">
        <v>0</v>
      </c>
      <c r="T173" s="185">
        <v>0</v>
      </c>
      <c r="U173" s="188">
        <v>0</v>
      </c>
      <c r="V173" s="185">
        <v>0</v>
      </c>
      <c r="W173" s="185">
        <v>0</v>
      </c>
      <c r="X173" s="166">
        <v>0</v>
      </c>
      <c r="Y173" s="14">
        <f t="shared" si="4"/>
        <v>15</v>
      </c>
      <c r="Z173" s="68">
        <f t="shared" si="2"/>
        <v>0</v>
      </c>
      <c r="AA173" s="52">
        <f t="shared" si="5"/>
        <v>-9</v>
      </c>
    </row>
    <row r="174" spans="1:27" ht="15" customHeight="1" x14ac:dyDescent="0.3">
      <c r="A174" s="67">
        <f t="shared" si="3"/>
        <v>45456</v>
      </c>
      <c r="B174" s="68">
        <f t="shared" si="0"/>
        <v>0</v>
      </c>
      <c r="C174" s="190"/>
      <c r="D174" s="185"/>
      <c r="E174" s="185"/>
      <c r="F174" s="186"/>
      <c r="G174" s="187"/>
      <c r="H174" s="185"/>
      <c r="I174" s="185"/>
      <c r="J174" s="190"/>
      <c r="K174" s="188"/>
      <c r="L174" s="191">
        <f t="shared" si="6"/>
        <v>0</v>
      </c>
      <c r="M174" s="185"/>
      <c r="N174" s="186"/>
      <c r="O174" s="192"/>
      <c r="P174" s="190"/>
      <c r="Q174" s="190"/>
      <c r="R174" s="193"/>
      <c r="S174" s="187"/>
      <c r="T174" s="185"/>
      <c r="U174" s="188"/>
      <c r="V174" s="185"/>
      <c r="W174" s="185"/>
      <c r="X174" s="166"/>
      <c r="Y174" s="14">
        <f t="shared" si="4"/>
        <v>15</v>
      </c>
      <c r="Z174" s="68">
        <f t="shared" si="2"/>
        <v>0</v>
      </c>
      <c r="AA174" s="52">
        <f t="shared" si="5"/>
        <v>-9</v>
      </c>
    </row>
    <row r="175" spans="1:27" ht="15" customHeight="1" x14ac:dyDescent="0.3">
      <c r="A175" s="67">
        <f t="shared" si="3"/>
        <v>45457</v>
      </c>
      <c r="B175" s="68">
        <f t="shared" si="0"/>
        <v>0</v>
      </c>
      <c r="C175" s="190"/>
      <c r="D175" s="185"/>
      <c r="E175" s="185"/>
      <c r="F175" s="186"/>
      <c r="G175" s="187"/>
      <c r="H175" s="185"/>
      <c r="I175" s="185"/>
      <c r="J175" s="190"/>
      <c r="K175" s="188"/>
      <c r="L175" s="191">
        <f t="shared" si="6"/>
        <v>0</v>
      </c>
      <c r="M175" s="185"/>
      <c r="N175" s="186"/>
      <c r="O175" s="192"/>
      <c r="P175" s="190"/>
      <c r="Q175" s="190"/>
      <c r="R175" s="193"/>
      <c r="S175" s="187"/>
      <c r="T175" s="185"/>
      <c r="U175" s="188"/>
      <c r="V175" s="185"/>
      <c r="W175" s="185"/>
      <c r="X175" s="166"/>
      <c r="Y175" s="14">
        <f t="shared" si="4"/>
        <v>15</v>
      </c>
      <c r="Z175" s="68">
        <f t="shared" si="2"/>
        <v>0</v>
      </c>
      <c r="AA175" s="52">
        <f t="shared" si="5"/>
        <v>-9</v>
      </c>
    </row>
    <row r="176" spans="1:27" ht="15" customHeight="1" x14ac:dyDescent="0.3">
      <c r="A176" s="67">
        <f t="shared" si="3"/>
        <v>45458</v>
      </c>
      <c r="B176" s="68">
        <f t="shared" si="0"/>
        <v>1</v>
      </c>
      <c r="C176" s="190">
        <v>2</v>
      </c>
      <c r="D176" s="185">
        <v>30</v>
      </c>
      <c r="E176" s="185">
        <v>1</v>
      </c>
      <c r="F176" s="186">
        <v>0</v>
      </c>
      <c r="G176" s="187">
        <v>0</v>
      </c>
      <c r="H176" s="185">
        <v>0</v>
      </c>
      <c r="I176" s="185">
        <v>0</v>
      </c>
      <c r="J176" s="190"/>
      <c r="K176" s="188">
        <v>0</v>
      </c>
      <c r="L176" s="191">
        <f t="shared" si="6"/>
        <v>1</v>
      </c>
      <c r="M176" s="185">
        <v>0</v>
      </c>
      <c r="N176" s="186">
        <v>0</v>
      </c>
      <c r="O176" s="192"/>
      <c r="P176" s="190"/>
      <c r="Q176" s="190"/>
      <c r="R176" s="193"/>
      <c r="S176" s="187">
        <v>0</v>
      </c>
      <c r="T176" s="185">
        <v>0</v>
      </c>
      <c r="U176" s="188">
        <v>0</v>
      </c>
      <c r="V176" s="185">
        <v>0</v>
      </c>
      <c r="W176" s="185">
        <v>0</v>
      </c>
      <c r="X176" s="166">
        <v>10000</v>
      </c>
      <c r="Y176" s="14">
        <f t="shared" si="4"/>
        <v>15</v>
      </c>
      <c r="Z176" s="68">
        <f t="shared" si="2"/>
        <v>0</v>
      </c>
      <c r="AA176" s="52">
        <f t="shared" si="5"/>
        <v>-9</v>
      </c>
    </row>
    <row r="177" spans="1:27" ht="15" customHeight="1" x14ac:dyDescent="0.3">
      <c r="A177" s="67">
        <f t="shared" si="3"/>
        <v>45459</v>
      </c>
      <c r="B177" s="68">
        <f t="shared" si="0"/>
        <v>1</v>
      </c>
      <c r="C177" s="190">
        <v>2</v>
      </c>
      <c r="D177" s="185">
        <v>15</v>
      </c>
      <c r="E177" s="185">
        <v>0</v>
      </c>
      <c r="F177" s="186">
        <v>0</v>
      </c>
      <c r="G177" s="187">
        <v>0</v>
      </c>
      <c r="H177" s="185">
        <v>0</v>
      </c>
      <c r="I177" s="185">
        <v>0</v>
      </c>
      <c r="J177" s="190"/>
      <c r="K177" s="188">
        <v>0</v>
      </c>
      <c r="L177" s="191">
        <f t="shared" si="6"/>
        <v>0</v>
      </c>
      <c r="M177" s="185">
        <v>0</v>
      </c>
      <c r="N177" s="186">
        <v>0</v>
      </c>
      <c r="O177" s="192"/>
      <c r="P177" s="190"/>
      <c r="Q177" s="190"/>
      <c r="R177" s="193"/>
      <c r="S177" s="187">
        <v>0</v>
      </c>
      <c r="T177" s="185">
        <v>0</v>
      </c>
      <c r="U177" s="188">
        <v>0</v>
      </c>
      <c r="V177" s="185">
        <v>0</v>
      </c>
      <c r="W177" s="185">
        <v>0</v>
      </c>
      <c r="X177" s="166">
        <v>0</v>
      </c>
      <c r="Y177" s="14">
        <f t="shared" si="4"/>
        <v>15</v>
      </c>
      <c r="Z177" s="68">
        <f t="shared" si="2"/>
        <v>0</v>
      </c>
      <c r="AA177" s="52">
        <f t="shared" si="5"/>
        <v>-9</v>
      </c>
    </row>
    <row r="178" spans="1:27" ht="15" customHeight="1" x14ac:dyDescent="0.3">
      <c r="A178" s="67">
        <f t="shared" si="3"/>
        <v>45460</v>
      </c>
      <c r="B178" s="68">
        <f t="shared" si="0"/>
        <v>1</v>
      </c>
      <c r="C178" s="190">
        <v>3</v>
      </c>
      <c r="D178" s="185">
        <v>20</v>
      </c>
      <c r="E178" s="185">
        <v>0</v>
      </c>
      <c r="F178" s="186">
        <v>0</v>
      </c>
      <c r="G178" s="187">
        <v>0</v>
      </c>
      <c r="H178" s="185">
        <v>0</v>
      </c>
      <c r="I178" s="185">
        <v>0</v>
      </c>
      <c r="J178" s="190"/>
      <c r="K178" s="188">
        <v>0</v>
      </c>
      <c r="L178" s="191">
        <f t="shared" si="6"/>
        <v>0</v>
      </c>
      <c r="M178" s="185">
        <v>0</v>
      </c>
      <c r="N178" s="186">
        <v>0</v>
      </c>
      <c r="O178" s="192"/>
      <c r="P178" s="190"/>
      <c r="Q178" s="190"/>
      <c r="R178" s="193"/>
      <c r="S178" s="187">
        <v>0</v>
      </c>
      <c r="T178" s="185">
        <v>0</v>
      </c>
      <c r="U178" s="188">
        <v>0</v>
      </c>
      <c r="V178" s="185">
        <v>0</v>
      </c>
      <c r="W178" s="185">
        <v>0</v>
      </c>
      <c r="X178" s="166">
        <v>0</v>
      </c>
      <c r="Y178" s="14">
        <f t="shared" si="4"/>
        <v>15</v>
      </c>
      <c r="Z178" s="68">
        <f t="shared" si="2"/>
        <v>0</v>
      </c>
      <c r="AA178" s="52">
        <f t="shared" si="5"/>
        <v>-9</v>
      </c>
    </row>
    <row r="179" spans="1:27" ht="15" customHeight="1" x14ac:dyDescent="0.3">
      <c r="A179" s="67">
        <f t="shared" si="3"/>
        <v>45461</v>
      </c>
      <c r="B179" s="68">
        <f t="shared" si="0"/>
        <v>1</v>
      </c>
      <c r="C179" s="190">
        <v>3</v>
      </c>
      <c r="D179" s="185">
        <v>20</v>
      </c>
      <c r="E179" s="185">
        <v>0</v>
      </c>
      <c r="F179" s="186">
        <v>0</v>
      </c>
      <c r="G179" s="187">
        <v>0</v>
      </c>
      <c r="H179" s="185">
        <v>0</v>
      </c>
      <c r="I179" s="185">
        <v>0</v>
      </c>
      <c r="J179" s="190"/>
      <c r="K179" s="188">
        <v>0</v>
      </c>
      <c r="L179" s="191">
        <f t="shared" si="6"/>
        <v>0</v>
      </c>
      <c r="M179" s="185">
        <v>0</v>
      </c>
      <c r="N179" s="186">
        <v>0</v>
      </c>
      <c r="O179" s="192"/>
      <c r="P179" s="190"/>
      <c r="Q179" s="190"/>
      <c r="R179" s="193"/>
      <c r="S179" s="187">
        <v>0</v>
      </c>
      <c r="T179" s="185">
        <v>0</v>
      </c>
      <c r="U179" s="188">
        <v>0</v>
      </c>
      <c r="V179" s="185">
        <v>0</v>
      </c>
      <c r="W179" s="185">
        <v>0</v>
      </c>
      <c r="X179" s="166">
        <v>0</v>
      </c>
      <c r="Y179" s="14">
        <f t="shared" si="4"/>
        <v>15</v>
      </c>
      <c r="Z179" s="68">
        <f t="shared" si="2"/>
        <v>0</v>
      </c>
      <c r="AA179" s="52">
        <f t="shared" si="5"/>
        <v>-9</v>
      </c>
    </row>
    <row r="180" spans="1:27" ht="15" customHeight="1" x14ac:dyDescent="0.3">
      <c r="A180" s="67">
        <f t="shared" si="3"/>
        <v>45462</v>
      </c>
      <c r="B180" s="68">
        <f t="shared" si="0"/>
        <v>1</v>
      </c>
      <c r="C180" s="190">
        <v>3</v>
      </c>
      <c r="D180" s="185">
        <v>20</v>
      </c>
      <c r="E180" s="185">
        <v>0</v>
      </c>
      <c r="F180" s="186">
        <v>0</v>
      </c>
      <c r="G180" s="187">
        <v>0</v>
      </c>
      <c r="H180" s="185">
        <v>0</v>
      </c>
      <c r="I180" s="185">
        <v>0</v>
      </c>
      <c r="J180" s="190"/>
      <c r="K180" s="188">
        <v>0</v>
      </c>
      <c r="L180" s="191">
        <f t="shared" si="6"/>
        <v>0</v>
      </c>
      <c r="M180" s="185">
        <v>0</v>
      </c>
      <c r="N180" s="186">
        <v>0</v>
      </c>
      <c r="O180" s="192"/>
      <c r="P180" s="190"/>
      <c r="Q180" s="190"/>
      <c r="R180" s="193"/>
      <c r="S180" s="187">
        <v>0</v>
      </c>
      <c r="T180" s="185">
        <v>0</v>
      </c>
      <c r="U180" s="188">
        <v>0</v>
      </c>
      <c r="V180" s="185">
        <v>0</v>
      </c>
      <c r="W180" s="185">
        <v>0</v>
      </c>
      <c r="X180" s="166">
        <v>0</v>
      </c>
      <c r="Y180" s="14">
        <f t="shared" si="4"/>
        <v>15</v>
      </c>
      <c r="Z180" s="68">
        <f t="shared" si="2"/>
        <v>0</v>
      </c>
      <c r="AA180" s="52">
        <f t="shared" si="5"/>
        <v>-9</v>
      </c>
    </row>
    <row r="181" spans="1:27" ht="15" customHeight="1" x14ac:dyDescent="0.3">
      <c r="A181" s="67">
        <f t="shared" si="3"/>
        <v>45463</v>
      </c>
      <c r="B181" s="68">
        <f t="shared" si="0"/>
        <v>1</v>
      </c>
      <c r="C181" s="190">
        <v>3</v>
      </c>
      <c r="D181" s="185">
        <v>20</v>
      </c>
      <c r="E181" s="185">
        <v>0</v>
      </c>
      <c r="F181" s="186">
        <v>0</v>
      </c>
      <c r="G181" s="187">
        <v>0</v>
      </c>
      <c r="H181" s="185">
        <v>0</v>
      </c>
      <c r="I181" s="185">
        <v>0</v>
      </c>
      <c r="J181" s="190"/>
      <c r="K181" s="188">
        <v>0</v>
      </c>
      <c r="L181" s="191">
        <f t="shared" si="6"/>
        <v>0</v>
      </c>
      <c r="M181" s="185">
        <v>0</v>
      </c>
      <c r="N181" s="186">
        <v>0</v>
      </c>
      <c r="O181" s="192"/>
      <c r="P181" s="190"/>
      <c r="Q181" s="190"/>
      <c r="R181" s="193"/>
      <c r="S181" s="187">
        <v>0</v>
      </c>
      <c r="T181" s="185">
        <v>0</v>
      </c>
      <c r="U181" s="188">
        <v>0</v>
      </c>
      <c r="V181" s="185">
        <v>0</v>
      </c>
      <c r="W181" s="185">
        <v>0</v>
      </c>
      <c r="X181" s="166">
        <v>0</v>
      </c>
      <c r="Y181" s="14">
        <f t="shared" si="4"/>
        <v>15</v>
      </c>
      <c r="Z181" s="68">
        <f t="shared" si="2"/>
        <v>0</v>
      </c>
      <c r="AA181" s="52">
        <f t="shared" si="5"/>
        <v>-9</v>
      </c>
    </row>
    <row r="182" spans="1:27" ht="15" customHeight="1" x14ac:dyDescent="0.3">
      <c r="A182" s="67">
        <f t="shared" si="3"/>
        <v>45464</v>
      </c>
      <c r="B182" s="68">
        <f t="shared" si="0"/>
        <v>0</v>
      </c>
      <c r="C182" s="190"/>
      <c r="D182" s="185"/>
      <c r="E182" s="185"/>
      <c r="F182" s="186"/>
      <c r="G182" s="187"/>
      <c r="H182" s="185"/>
      <c r="I182" s="185"/>
      <c r="J182" s="190"/>
      <c r="K182" s="188"/>
      <c r="L182" s="191">
        <f t="shared" si="6"/>
        <v>0</v>
      </c>
      <c r="M182" s="185"/>
      <c r="N182" s="186"/>
      <c r="O182" s="192"/>
      <c r="P182" s="190"/>
      <c r="Q182" s="190"/>
      <c r="R182" s="193"/>
      <c r="S182" s="187"/>
      <c r="T182" s="185"/>
      <c r="U182" s="188"/>
      <c r="V182" s="185"/>
      <c r="W182" s="185"/>
      <c r="X182" s="166"/>
      <c r="Y182" s="14">
        <f t="shared" si="4"/>
        <v>15</v>
      </c>
      <c r="Z182" s="68">
        <f t="shared" si="2"/>
        <v>0</v>
      </c>
      <c r="AA182" s="52">
        <f t="shared" si="5"/>
        <v>-9</v>
      </c>
    </row>
    <row r="183" spans="1:27" ht="15" customHeight="1" x14ac:dyDescent="0.3">
      <c r="A183" s="67">
        <f t="shared" si="3"/>
        <v>45465</v>
      </c>
      <c r="B183" s="68">
        <f t="shared" si="0"/>
        <v>0</v>
      </c>
      <c r="C183" s="190"/>
      <c r="D183" s="185"/>
      <c r="E183" s="185"/>
      <c r="F183" s="186"/>
      <c r="G183" s="187"/>
      <c r="H183" s="185"/>
      <c r="I183" s="185"/>
      <c r="J183" s="190"/>
      <c r="K183" s="188"/>
      <c r="L183" s="191">
        <f t="shared" si="6"/>
        <v>0</v>
      </c>
      <c r="M183" s="185"/>
      <c r="N183" s="186"/>
      <c r="O183" s="192"/>
      <c r="P183" s="190"/>
      <c r="Q183" s="190"/>
      <c r="R183" s="193"/>
      <c r="S183" s="187"/>
      <c r="T183" s="185"/>
      <c r="U183" s="188"/>
      <c r="V183" s="185"/>
      <c r="W183" s="185"/>
      <c r="X183" s="166"/>
      <c r="Y183" s="14">
        <f t="shared" si="4"/>
        <v>15</v>
      </c>
      <c r="Z183" s="68">
        <f t="shared" si="2"/>
        <v>0</v>
      </c>
      <c r="AA183" s="52">
        <f t="shared" si="5"/>
        <v>-9</v>
      </c>
    </row>
    <row r="184" spans="1:27" ht="15" customHeight="1" x14ac:dyDescent="0.3">
      <c r="A184" s="67">
        <f t="shared" si="3"/>
        <v>45466</v>
      </c>
      <c r="B184" s="68">
        <f t="shared" si="0"/>
        <v>1</v>
      </c>
      <c r="C184" s="190">
        <v>3</v>
      </c>
      <c r="D184" s="185">
        <v>25</v>
      </c>
      <c r="E184" s="185">
        <v>0</v>
      </c>
      <c r="F184" s="186">
        <v>0</v>
      </c>
      <c r="G184" s="187">
        <v>0</v>
      </c>
      <c r="H184" s="185">
        <v>0</v>
      </c>
      <c r="I184" s="185">
        <v>0</v>
      </c>
      <c r="J184" s="190"/>
      <c r="K184" s="188">
        <v>0</v>
      </c>
      <c r="L184" s="191">
        <f t="shared" si="6"/>
        <v>0</v>
      </c>
      <c r="M184" s="185">
        <v>0</v>
      </c>
      <c r="N184" s="186">
        <v>0</v>
      </c>
      <c r="O184" s="192"/>
      <c r="P184" s="190"/>
      <c r="Q184" s="190"/>
      <c r="R184" s="193"/>
      <c r="S184" s="187">
        <v>0</v>
      </c>
      <c r="T184" s="185">
        <v>0</v>
      </c>
      <c r="U184" s="188">
        <v>0</v>
      </c>
      <c r="V184" s="185">
        <v>0</v>
      </c>
      <c r="W184" s="185">
        <v>0</v>
      </c>
      <c r="X184" s="166">
        <v>0</v>
      </c>
      <c r="Y184" s="14">
        <f t="shared" si="4"/>
        <v>15</v>
      </c>
      <c r="Z184" s="68">
        <f t="shared" si="2"/>
        <v>0</v>
      </c>
      <c r="AA184" s="52">
        <f t="shared" si="5"/>
        <v>-9</v>
      </c>
    </row>
    <row r="185" spans="1:27" ht="15" customHeight="1" x14ac:dyDescent="0.3">
      <c r="A185" s="67">
        <f t="shared" si="3"/>
        <v>45467</v>
      </c>
      <c r="B185" s="68">
        <f t="shared" si="0"/>
        <v>1</v>
      </c>
      <c r="C185" s="190">
        <v>3</v>
      </c>
      <c r="D185" s="185">
        <v>35</v>
      </c>
      <c r="E185" s="185">
        <v>0</v>
      </c>
      <c r="F185" s="186">
        <v>0</v>
      </c>
      <c r="G185" s="187">
        <v>0</v>
      </c>
      <c r="H185" s="185">
        <v>0</v>
      </c>
      <c r="I185" s="185">
        <v>0</v>
      </c>
      <c r="J185" s="190"/>
      <c r="K185" s="188">
        <v>0</v>
      </c>
      <c r="L185" s="191">
        <f t="shared" si="6"/>
        <v>0</v>
      </c>
      <c r="M185" s="185">
        <v>0</v>
      </c>
      <c r="N185" s="186">
        <v>0</v>
      </c>
      <c r="O185" s="192"/>
      <c r="P185" s="190"/>
      <c r="Q185" s="190"/>
      <c r="R185" s="193"/>
      <c r="S185" s="187">
        <v>0</v>
      </c>
      <c r="T185" s="185">
        <v>0</v>
      </c>
      <c r="U185" s="188">
        <v>0</v>
      </c>
      <c r="V185" s="185">
        <v>0</v>
      </c>
      <c r="W185" s="185">
        <v>0</v>
      </c>
      <c r="X185" s="166">
        <v>0</v>
      </c>
      <c r="Y185" s="14">
        <f t="shared" si="4"/>
        <v>15</v>
      </c>
      <c r="Z185" s="68">
        <f t="shared" si="2"/>
        <v>0</v>
      </c>
      <c r="AA185" s="52">
        <f t="shared" si="5"/>
        <v>-9</v>
      </c>
    </row>
    <row r="186" spans="1:27" ht="15" customHeight="1" x14ac:dyDescent="0.3">
      <c r="A186" s="67">
        <f t="shared" si="3"/>
        <v>45468</v>
      </c>
      <c r="B186" s="68">
        <f t="shared" si="0"/>
        <v>1</v>
      </c>
      <c r="C186" s="190">
        <v>3</v>
      </c>
      <c r="D186" s="185">
        <v>29</v>
      </c>
      <c r="E186" s="185">
        <v>1</v>
      </c>
      <c r="F186" s="186">
        <v>0</v>
      </c>
      <c r="G186" s="187">
        <v>0</v>
      </c>
      <c r="H186" s="185">
        <v>0</v>
      </c>
      <c r="I186" s="185">
        <v>0</v>
      </c>
      <c r="J186" s="190"/>
      <c r="K186" s="188">
        <v>0</v>
      </c>
      <c r="L186" s="191">
        <f t="shared" si="6"/>
        <v>1</v>
      </c>
      <c r="M186" s="185">
        <v>0</v>
      </c>
      <c r="N186" s="186">
        <v>0</v>
      </c>
      <c r="O186" s="192"/>
      <c r="P186" s="190"/>
      <c r="Q186" s="190"/>
      <c r="R186" s="193"/>
      <c r="S186" s="187">
        <v>0</v>
      </c>
      <c r="T186" s="185">
        <v>0</v>
      </c>
      <c r="U186" s="188">
        <v>0</v>
      </c>
      <c r="V186" s="185">
        <v>0</v>
      </c>
      <c r="W186" s="185">
        <v>0</v>
      </c>
      <c r="X186" s="166">
        <v>0</v>
      </c>
      <c r="Y186" s="14">
        <f t="shared" si="4"/>
        <v>15</v>
      </c>
      <c r="Z186" s="68">
        <f t="shared" si="2"/>
        <v>0</v>
      </c>
      <c r="AA186" s="52">
        <f t="shared" si="5"/>
        <v>-9</v>
      </c>
    </row>
    <row r="187" spans="1:27" ht="15" customHeight="1" x14ac:dyDescent="0.3">
      <c r="A187" s="67">
        <f t="shared" si="3"/>
        <v>45469</v>
      </c>
      <c r="B187" s="68">
        <f t="shared" si="0"/>
        <v>1</v>
      </c>
      <c r="C187" s="190">
        <v>3</v>
      </c>
      <c r="D187" s="185">
        <v>29</v>
      </c>
      <c r="E187" s="185">
        <v>0</v>
      </c>
      <c r="F187" s="186">
        <v>0</v>
      </c>
      <c r="G187" s="187">
        <v>0</v>
      </c>
      <c r="H187" s="185">
        <v>0</v>
      </c>
      <c r="I187" s="185">
        <v>0</v>
      </c>
      <c r="J187" s="190"/>
      <c r="K187" s="188">
        <v>0</v>
      </c>
      <c r="L187" s="191">
        <f t="shared" si="6"/>
        <v>0</v>
      </c>
      <c r="M187" s="185">
        <v>0</v>
      </c>
      <c r="N187" s="186">
        <v>0</v>
      </c>
      <c r="O187" s="192"/>
      <c r="P187" s="190"/>
      <c r="Q187" s="190"/>
      <c r="R187" s="193"/>
      <c r="S187" s="187">
        <v>0</v>
      </c>
      <c r="T187" s="185">
        <v>0</v>
      </c>
      <c r="U187" s="188">
        <v>0</v>
      </c>
      <c r="V187" s="185">
        <v>0</v>
      </c>
      <c r="W187" s="185">
        <v>1</v>
      </c>
      <c r="X187" s="166">
        <v>10000</v>
      </c>
      <c r="Y187" s="14">
        <f t="shared" si="4"/>
        <v>15</v>
      </c>
      <c r="Z187" s="68">
        <f t="shared" si="2"/>
        <v>0</v>
      </c>
      <c r="AA187" s="52">
        <f t="shared" si="5"/>
        <v>-10</v>
      </c>
    </row>
    <row r="188" spans="1:27" ht="15" customHeight="1" x14ac:dyDescent="0.3">
      <c r="A188" s="67">
        <f t="shared" si="3"/>
        <v>45470</v>
      </c>
      <c r="B188" s="68">
        <f t="shared" si="0"/>
        <v>1</v>
      </c>
      <c r="C188" s="190">
        <v>3</v>
      </c>
      <c r="D188" s="185">
        <v>29</v>
      </c>
      <c r="E188" s="185">
        <v>1</v>
      </c>
      <c r="F188" s="186">
        <v>1</v>
      </c>
      <c r="G188" s="187">
        <v>0</v>
      </c>
      <c r="H188" s="185">
        <v>0</v>
      </c>
      <c r="I188" s="185">
        <v>0</v>
      </c>
      <c r="J188" s="190"/>
      <c r="K188" s="188">
        <v>0</v>
      </c>
      <c r="L188" s="191">
        <f t="shared" si="6"/>
        <v>0</v>
      </c>
      <c r="M188" s="185">
        <v>0</v>
      </c>
      <c r="N188" s="186">
        <v>0</v>
      </c>
      <c r="O188" s="192"/>
      <c r="P188" s="190"/>
      <c r="Q188" s="190"/>
      <c r="R188" s="193"/>
      <c r="S188" s="187">
        <v>0</v>
      </c>
      <c r="T188" s="185">
        <v>0</v>
      </c>
      <c r="U188" s="188">
        <v>0</v>
      </c>
      <c r="V188" s="185">
        <v>0</v>
      </c>
      <c r="W188" s="185">
        <v>0</v>
      </c>
      <c r="X188" s="166">
        <v>0</v>
      </c>
      <c r="Y188" s="14">
        <f t="shared" si="4"/>
        <v>16</v>
      </c>
      <c r="Z188" s="68">
        <f t="shared" si="2"/>
        <v>0</v>
      </c>
      <c r="AA188" s="52">
        <f t="shared" si="5"/>
        <v>-10</v>
      </c>
    </row>
    <row r="189" spans="1:27" ht="15" customHeight="1" x14ac:dyDescent="0.3">
      <c r="A189" s="67">
        <f t="shared" si="3"/>
        <v>45471</v>
      </c>
      <c r="B189" s="68">
        <f t="shared" si="0"/>
        <v>0</v>
      </c>
      <c r="C189" s="190"/>
      <c r="D189" s="185"/>
      <c r="E189" s="185"/>
      <c r="F189" s="186"/>
      <c r="G189" s="187"/>
      <c r="H189" s="185"/>
      <c r="I189" s="185"/>
      <c r="J189" s="190"/>
      <c r="K189" s="188"/>
      <c r="L189" s="191">
        <f t="shared" si="6"/>
        <v>0</v>
      </c>
      <c r="M189" s="185"/>
      <c r="N189" s="186"/>
      <c r="O189" s="192"/>
      <c r="P189" s="190"/>
      <c r="Q189" s="190"/>
      <c r="R189" s="193"/>
      <c r="S189" s="187"/>
      <c r="T189" s="185"/>
      <c r="U189" s="188"/>
      <c r="V189" s="185"/>
      <c r="W189" s="185"/>
      <c r="X189" s="166"/>
      <c r="Y189" s="14">
        <f t="shared" si="4"/>
        <v>16</v>
      </c>
      <c r="Z189" s="68">
        <f t="shared" si="2"/>
        <v>0</v>
      </c>
      <c r="AA189" s="52">
        <f t="shared" si="5"/>
        <v>-10</v>
      </c>
    </row>
    <row r="190" spans="1:27" ht="15" customHeight="1" x14ac:dyDescent="0.3">
      <c r="A190" s="67">
        <f t="shared" si="3"/>
        <v>45472</v>
      </c>
      <c r="B190" s="68">
        <f t="shared" si="0"/>
        <v>0</v>
      </c>
      <c r="C190" s="190"/>
      <c r="D190" s="185"/>
      <c r="E190" s="185"/>
      <c r="F190" s="186"/>
      <c r="G190" s="187"/>
      <c r="H190" s="185"/>
      <c r="I190" s="185"/>
      <c r="J190" s="190"/>
      <c r="K190" s="188"/>
      <c r="L190" s="191">
        <f t="shared" si="6"/>
        <v>0</v>
      </c>
      <c r="M190" s="185"/>
      <c r="N190" s="186"/>
      <c r="O190" s="192"/>
      <c r="P190" s="190"/>
      <c r="Q190" s="190"/>
      <c r="R190" s="193"/>
      <c r="S190" s="187"/>
      <c r="T190" s="185"/>
      <c r="U190" s="188"/>
      <c r="V190" s="185"/>
      <c r="W190" s="185"/>
      <c r="X190" s="166"/>
      <c r="Y190" s="14">
        <f t="shared" si="4"/>
        <v>16</v>
      </c>
      <c r="Z190" s="68">
        <f t="shared" si="2"/>
        <v>0</v>
      </c>
      <c r="AA190" s="52">
        <f t="shared" si="5"/>
        <v>-10</v>
      </c>
    </row>
    <row r="191" spans="1:27" ht="15" customHeight="1" x14ac:dyDescent="0.3">
      <c r="A191" s="67">
        <f t="shared" si="3"/>
        <v>45473</v>
      </c>
      <c r="B191" s="68">
        <f t="shared" si="0"/>
        <v>1</v>
      </c>
      <c r="C191" s="190">
        <v>2.5</v>
      </c>
      <c r="D191" s="190">
        <v>32</v>
      </c>
      <c r="E191" s="190">
        <v>0</v>
      </c>
      <c r="F191" s="194">
        <v>0</v>
      </c>
      <c r="G191" s="192">
        <v>0</v>
      </c>
      <c r="H191" s="190">
        <v>0</v>
      </c>
      <c r="I191" s="190">
        <v>0</v>
      </c>
      <c r="J191" s="190">
        <v>0</v>
      </c>
      <c r="K191" s="193">
        <v>0</v>
      </c>
      <c r="L191" s="191">
        <f t="shared" si="6"/>
        <v>0</v>
      </c>
      <c r="M191" s="190">
        <v>0</v>
      </c>
      <c r="N191" s="194">
        <v>1</v>
      </c>
      <c r="O191" s="192">
        <v>0</v>
      </c>
      <c r="P191" s="190">
        <v>1</v>
      </c>
      <c r="Q191" s="190">
        <v>0</v>
      </c>
      <c r="R191" s="193">
        <v>0</v>
      </c>
      <c r="S191" s="192">
        <v>1</v>
      </c>
      <c r="T191" s="190">
        <v>0</v>
      </c>
      <c r="U191" s="193">
        <v>0</v>
      </c>
      <c r="V191" s="190">
        <v>0</v>
      </c>
      <c r="W191" s="190">
        <v>0</v>
      </c>
      <c r="X191" s="160">
        <v>6000</v>
      </c>
      <c r="Y191" s="14">
        <f t="shared" si="4"/>
        <v>16</v>
      </c>
      <c r="Z191" s="68">
        <f t="shared" si="2"/>
        <v>1</v>
      </c>
      <c r="AA191" s="52">
        <f t="shared" si="5"/>
        <v>-9</v>
      </c>
    </row>
    <row r="192" spans="1:27" ht="15" customHeight="1" x14ac:dyDescent="0.3">
      <c r="A192" s="67">
        <f t="shared" si="3"/>
        <v>45474</v>
      </c>
      <c r="B192" s="68">
        <f t="shared" si="0"/>
        <v>0</v>
      </c>
      <c r="C192" s="190"/>
      <c r="D192" s="190"/>
      <c r="E192" s="190"/>
      <c r="F192" s="194"/>
      <c r="G192" s="192"/>
      <c r="H192" s="190"/>
      <c r="I192" s="190"/>
      <c r="J192" s="190"/>
      <c r="K192" s="193"/>
      <c r="L192" s="191">
        <f t="shared" si="6"/>
        <v>0</v>
      </c>
      <c r="M192" s="190"/>
      <c r="N192" s="194"/>
      <c r="O192" s="192"/>
      <c r="P192" s="190"/>
      <c r="Q192" s="190"/>
      <c r="R192" s="193"/>
      <c r="S192" s="192"/>
      <c r="T192" s="190"/>
      <c r="U192" s="193"/>
      <c r="V192" s="190"/>
      <c r="W192" s="190"/>
      <c r="X192" s="160"/>
      <c r="Y192" s="14">
        <f t="shared" si="4"/>
        <v>16</v>
      </c>
      <c r="Z192" s="68">
        <f t="shared" si="2"/>
        <v>0</v>
      </c>
      <c r="AA192" s="52">
        <f t="shared" si="5"/>
        <v>-9</v>
      </c>
    </row>
    <row r="193" spans="1:27" ht="15" customHeight="1" x14ac:dyDescent="0.3">
      <c r="A193" s="67">
        <f t="shared" si="3"/>
        <v>45475</v>
      </c>
      <c r="B193" s="68">
        <f t="shared" si="0"/>
        <v>0</v>
      </c>
      <c r="C193" s="190"/>
      <c r="D193" s="190"/>
      <c r="E193" s="190"/>
      <c r="F193" s="194"/>
      <c r="G193" s="192"/>
      <c r="H193" s="190"/>
      <c r="I193" s="190"/>
      <c r="J193" s="190"/>
      <c r="K193" s="193"/>
      <c r="L193" s="191">
        <f t="shared" si="6"/>
        <v>0</v>
      </c>
      <c r="M193" s="190"/>
      <c r="N193" s="194"/>
      <c r="O193" s="192"/>
      <c r="P193" s="190"/>
      <c r="Q193" s="190"/>
      <c r="R193" s="193"/>
      <c r="S193" s="192"/>
      <c r="T193" s="190"/>
      <c r="U193" s="193"/>
      <c r="V193" s="190"/>
      <c r="W193" s="190"/>
      <c r="X193" s="160"/>
      <c r="Y193" s="14">
        <f t="shared" si="4"/>
        <v>16</v>
      </c>
      <c r="Z193" s="68">
        <f t="shared" si="2"/>
        <v>0</v>
      </c>
      <c r="AA193" s="52">
        <f t="shared" si="5"/>
        <v>-9</v>
      </c>
    </row>
    <row r="194" spans="1:27" ht="15" customHeight="1" x14ac:dyDescent="0.3">
      <c r="A194" s="67">
        <f t="shared" si="3"/>
        <v>45476</v>
      </c>
      <c r="B194" s="68">
        <f t="shared" si="0"/>
        <v>0</v>
      </c>
      <c r="C194" s="190"/>
      <c r="D194" s="190"/>
      <c r="E194" s="190"/>
      <c r="F194" s="194"/>
      <c r="G194" s="192"/>
      <c r="H194" s="190"/>
      <c r="I194" s="190"/>
      <c r="J194" s="190"/>
      <c r="K194" s="193"/>
      <c r="L194" s="191">
        <f t="shared" si="6"/>
        <v>0</v>
      </c>
      <c r="M194" s="190"/>
      <c r="N194" s="194"/>
      <c r="O194" s="192"/>
      <c r="P194" s="190"/>
      <c r="Q194" s="190"/>
      <c r="R194" s="193"/>
      <c r="S194" s="192"/>
      <c r="T194" s="190"/>
      <c r="U194" s="193"/>
      <c r="V194" s="190"/>
      <c r="W194" s="190"/>
      <c r="X194" s="160"/>
      <c r="Y194" s="14">
        <f t="shared" si="4"/>
        <v>16</v>
      </c>
      <c r="Z194" s="68">
        <f t="shared" si="2"/>
        <v>0</v>
      </c>
      <c r="AA194" s="52">
        <f t="shared" si="5"/>
        <v>-9</v>
      </c>
    </row>
    <row r="195" spans="1:27" ht="15" customHeight="1" x14ac:dyDescent="0.3">
      <c r="A195" s="67">
        <f t="shared" si="3"/>
        <v>45477</v>
      </c>
      <c r="B195" s="68">
        <f t="shared" si="0"/>
        <v>0</v>
      </c>
      <c r="C195" s="190"/>
      <c r="D195" s="190"/>
      <c r="E195" s="190"/>
      <c r="F195" s="194"/>
      <c r="G195" s="192"/>
      <c r="H195" s="190"/>
      <c r="I195" s="190"/>
      <c r="J195" s="190"/>
      <c r="K195" s="193"/>
      <c r="L195" s="191">
        <f t="shared" si="6"/>
        <v>0</v>
      </c>
      <c r="M195" s="190"/>
      <c r="N195" s="194"/>
      <c r="O195" s="192"/>
      <c r="P195" s="190"/>
      <c r="Q195" s="190"/>
      <c r="R195" s="193"/>
      <c r="S195" s="192"/>
      <c r="T195" s="190"/>
      <c r="U195" s="193"/>
      <c r="V195" s="190"/>
      <c r="W195" s="190"/>
      <c r="X195" s="160"/>
      <c r="Y195" s="14">
        <f t="shared" si="4"/>
        <v>16</v>
      </c>
      <c r="Z195" s="68">
        <f t="shared" si="2"/>
        <v>0</v>
      </c>
      <c r="AA195" s="52">
        <f t="shared" si="5"/>
        <v>-9</v>
      </c>
    </row>
    <row r="196" spans="1:27" ht="15" customHeight="1" x14ac:dyDescent="0.3">
      <c r="A196" s="67">
        <f t="shared" si="3"/>
        <v>45478</v>
      </c>
      <c r="B196" s="68">
        <f t="shared" si="0"/>
        <v>0</v>
      </c>
      <c r="C196" s="190"/>
      <c r="D196" s="190"/>
      <c r="E196" s="190"/>
      <c r="F196" s="194"/>
      <c r="G196" s="192"/>
      <c r="H196" s="190"/>
      <c r="I196" s="190"/>
      <c r="J196" s="190"/>
      <c r="K196" s="193"/>
      <c r="L196" s="191">
        <f t="shared" si="6"/>
        <v>0</v>
      </c>
      <c r="M196" s="190"/>
      <c r="N196" s="194"/>
      <c r="O196" s="192"/>
      <c r="P196" s="190"/>
      <c r="Q196" s="190"/>
      <c r="R196" s="193"/>
      <c r="S196" s="192"/>
      <c r="T196" s="190"/>
      <c r="U196" s="193"/>
      <c r="V196" s="190"/>
      <c r="W196" s="190"/>
      <c r="X196" s="160"/>
      <c r="Y196" s="14">
        <f t="shared" si="4"/>
        <v>16</v>
      </c>
      <c r="Z196" s="68">
        <f t="shared" si="2"/>
        <v>0</v>
      </c>
      <c r="AA196" s="52">
        <f t="shared" si="5"/>
        <v>-9</v>
      </c>
    </row>
    <row r="197" spans="1:27" ht="15" customHeight="1" x14ac:dyDescent="0.3">
      <c r="A197" s="67">
        <f t="shared" si="3"/>
        <v>45479</v>
      </c>
      <c r="B197" s="68">
        <f t="shared" si="0"/>
        <v>0</v>
      </c>
      <c r="C197" s="190"/>
      <c r="D197" s="190"/>
      <c r="E197" s="190"/>
      <c r="F197" s="194"/>
      <c r="G197" s="192"/>
      <c r="H197" s="190"/>
      <c r="I197" s="190"/>
      <c r="J197" s="190"/>
      <c r="K197" s="193"/>
      <c r="L197" s="191">
        <f t="shared" si="6"/>
        <v>0</v>
      </c>
      <c r="M197" s="190"/>
      <c r="N197" s="194"/>
      <c r="O197" s="192"/>
      <c r="P197" s="190"/>
      <c r="Q197" s="190"/>
      <c r="R197" s="193"/>
      <c r="S197" s="192"/>
      <c r="T197" s="190"/>
      <c r="U197" s="193"/>
      <c r="V197" s="190"/>
      <c r="W197" s="190"/>
      <c r="X197" s="160"/>
      <c r="Y197" s="14">
        <f t="shared" si="4"/>
        <v>16</v>
      </c>
      <c r="Z197" s="68">
        <f t="shared" si="2"/>
        <v>0</v>
      </c>
      <c r="AA197" s="52">
        <f t="shared" si="5"/>
        <v>-9</v>
      </c>
    </row>
    <row r="198" spans="1:27" ht="15" customHeight="1" x14ac:dyDescent="0.3">
      <c r="A198" s="67">
        <f t="shared" si="3"/>
        <v>45480</v>
      </c>
      <c r="B198" s="68">
        <f t="shared" si="0"/>
        <v>0</v>
      </c>
      <c r="C198" s="190"/>
      <c r="D198" s="190"/>
      <c r="E198" s="190"/>
      <c r="F198" s="194"/>
      <c r="G198" s="192"/>
      <c r="H198" s="190"/>
      <c r="I198" s="190"/>
      <c r="J198" s="190"/>
      <c r="K198" s="193"/>
      <c r="L198" s="191">
        <f t="shared" si="6"/>
        <v>0</v>
      </c>
      <c r="M198" s="190"/>
      <c r="N198" s="194"/>
      <c r="O198" s="192"/>
      <c r="P198" s="190"/>
      <c r="Q198" s="190"/>
      <c r="R198" s="193"/>
      <c r="S198" s="192"/>
      <c r="T198" s="190"/>
      <c r="U198" s="193"/>
      <c r="V198" s="190"/>
      <c r="W198" s="190"/>
      <c r="X198" s="160"/>
      <c r="Y198" s="14">
        <f t="shared" si="4"/>
        <v>16</v>
      </c>
      <c r="Z198" s="68">
        <f t="shared" si="2"/>
        <v>0</v>
      </c>
      <c r="AA198" s="52">
        <f t="shared" si="5"/>
        <v>-9</v>
      </c>
    </row>
    <row r="199" spans="1:27" ht="15" customHeight="1" x14ac:dyDescent="0.3">
      <c r="A199" s="67">
        <f t="shared" si="3"/>
        <v>45481</v>
      </c>
      <c r="B199" s="68">
        <f t="shared" si="0"/>
        <v>0</v>
      </c>
      <c r="C199" s="185"/>
      <c r="D199" s="185"/>
      <c r="E199" s="185"/>
      <c r="F199" s="186"/>
      <c r="G199" s="187"/>
      <c r="H199" s="185"/>
      <c r="I199" s="185"/>
      <c r="J199" s="185"/>
      <c r="K199" s="188"/>
      <c r="L199" s="191">
        <f t="shared" si="6"/>
        <v>0</v>
      </c>
      <c r="M199" s="190"/>
      <c r="N199" s="194"/>
      <c r="O199" s="192"/>
      <c r="P199" s="190"/>
      <c r="Q199" s="190"/>
      <c r="R199" s="193"/>
      <c r="S199" s="192"/>
      <c r="T199" s="190"/>
      <c r="U199" s="193"/>
      <c r="V199" s="190"/>
      <c r="W199" s="190"/>
      <c r="X199" s="160"/>
      <c r="Y199" s="14">
        <f t="shared" si="4"/>
        <v>16</v>
      </c>
      <c r="Z199" s="68">
        <f t="shared" si="2"/>
        <v>0</v>
      </c>
      <c r="AA199" s="52">
        <f t="shared" si="5"/>
        <v>-9</v>
      </c>
    </row>
    <row r="200" spans="1:27" ht="15" customHeight="1" x14ac:dyDescent="0.3">
      <c r="A200" s="67">
        <f t="shared" si="3"/>
        <v>45482</v>
      </c>
      <c r="B200" s="68">
        <f t="shared" si="0"/>
        <v>1</v>
      </c>
      <c r="C200" s="190">
        <v>3</v>
      </c>
      <c r="D200" s="185">
        <v>28</v>
      </c>
      <c r="E200" s="185">
        <v>1</v>
      </c>
      <c r="F200" s="186">
        <v>1</v>
      </c>
      <c r="G200" s="187">
        <v>0</v>
      </c>
      <c r="H200" s="185">
        <v>0</v>
      </c>
      <c r="I200" s="185">
        <v>0</v>
      </c>
      <c r="J200" s="190">
        <v>0</v>
      </c>
      <c r="K200" s="188">
        <v>1</v>
      </c>
      <c r="L200" s="191">
        <f t="shared" si="6"/>
        <v>0</v>
      </c>
      <c r="M200" s="185">
        <v>0</v>
      </c>
      <c r="N200" s="186">
        <v>1</v>
      </c>
      <c r="O200" s="192">
        <v>1</v>
      </c>
      <c r="P200" s="190">
        <v>0</v>
      </c>
      <c r="Q200" s="190">
        <v>0</v>
      </c>
      <c r="R200" s="193">
        <v>0</v>
      </c>
      <c r="S200" s="187">
        <v>0</v>
      </c>
      <c r="T200" s="185">
        <v>0</v>
      </c>
      <c r="U200" s="188">
        <v>0</v>
      </c>
      <c r="V200" s="185">
        <v>1</v>
      </c>
      <c r="W200" s="185">
        <v>1</v>
      </c>
      <c r="X200" s="166">
        <v>0</v>
      </c>
      <c r="Y200" s="14">
        <f t="shared" si="4"/>
        <v>17</v>
      </c>
      <c r="Z200" s="68">
        <f t="shared" si="2"/>
        <v>0</v>
      </c>
      <c r="AA200" s="52">
        <f t="shared" si="5"/>
        <v>-10</v>
      </c>
    </row>
    <row r="201" spans="1:27" ht="15" customHeight="1" x14ac:dyDescent="0.3">
      <c r="A201" s="67">
        <f t="shared" si="3"/>
        <v>45483</v>
      </c>
      <c r="B201" s="68">
        <f t="shared" si="0"/>
        <v>1</v>
      </c>
      <c r="C201" s="190">
        <v>2</v>
      </c>
      <c r="D201" s="185">
        <v>15</v>
      </c>
      <c r="E201" s="185">
        <v>0</v>
      </c>
      <c r="F201" s="186">
        <v>0</v>
      </c>
      <c r="G201" s="187">
        <v>0</v>
      </c>
      <c r="H201" s="185">
        <v>0</v>
      </c>
      <c r="I201" s="185">
        <v>0</v>
      </c>
      <c r="J201" s="190"/>
      <c r="K201" s="188">
        <v>0</v>
      </c>
      <c r="L201" s="191">
        <f t="shared" si="6"/>
        <v>0</v>
      </c>
      <c r="M201" s="185">
        <v>0</v>
      </c>
      <c r="N201" s="186">
        <v>0</v>
      </c>
      <c r="O201" s="192"/>
      <c r="P201" s="190"/>
      <c r="Q201" s="190"/>
      <c r="R201" s="193"/>
      <c r="S201" s="187">
        <v>0</v>
      </c>
      <c r="T201" s="185">
        <v>0</v>
      </c>
      <c r="U201" s="188">
        <v>0</v>
      </c>
      <c r="V201" s="185">
        <v>0</v>
      </c>
      <c r="W201" s="185">
        <v>0</v>
      </c>
      <c r="X201" s="166">
        <v>0</v>
      </c>
      <c r="Y201" s="14">
        <f t="shared" si="4"/>
        <v>17</v>
      </c>
      <c r="Z201" s="68">
        <f t="shared" si="2"/>
        <v>0</v>
      </c>
      <c r="AA201" s="52">
        <f t="shared" si="5"/>
        <v>-10</v>
      </c>
    </row>
    <row r="202" spans="1:27" ht="15" customHeight="1" x14ac:dyDescent="0.3">
      <c r="A202" s="67">
        <f t="shared" si="3"/>
        <v>45484</v>
      </c>
      <c r="B202" s="68">
        <f t="shared" si="0"/>
        <v>1</v>
      </c>
      <c r="C202" s="190">
        <v>3</v>
      </c>
      <c r="D202" s="185">
        <v>20</v>
      </c>
      <c r="E202" s="185">
        <v>0</v>
      </c>
      <c r="F202" s="186">
        <v>0</v>
      </c>
      <c r="G202" s="187">
        <v>0</v>
      </c>
      <c r="H202" s="185">
        <v>0</v>
      </c>
      <c r="I202" s="185">
        <v>0</v>
      </c>
      <c r="J202" s="190"/>
      <c r="K202" s="188">
        <v>0</v>
      </c>
      <c r="L202" s="191">
        <f t="shared" si="6"/>
        <v>0</v>
      </c>
      <c r="M202" s="185">
        <v>0</v>
      </c>
      <c r="N202" s="186">
        <v>0</v>
      </c>
      <c r="O202" s="192"/>
      <c r="P202" s="190"/>
      <c r="Q202" s="190"/>
      <c r="R202" s="193"/>
      <c r="S202" s="187">
        <v>0</v>
      </c>
      <c r="T202" s="185">
        <v>0</v>
      </c>
      <c r="U202" s="188">
        <v>0</v>
      </c>
      <c r="V202" s="185">
        <v>0</v>
      </c>
      <c r="W202" s="185">
        <v>0</v>
      </c>
      <c r="X202" s="166">
        <v>9000</v>
      </c>
      <c r="Y202" s="14">
        <f t="shared" si="4"/>
        <v>17</v>
      </c>
      <c r="Z202" s="68">
        <f t="shared" si="2"/>
        <v>0</v>
      </c>
      <c r="AA202" s="52">
        <f t="shared" si="5"/>
        <v>-10</v>
      </c>
    </row>
    <row r="203" spans="1:27" ht="15" customHeight="1" x14ac:dyDescent="0.3">
      <c r="A203" s="67">
        <f t="shared" si="3"/>
        <v>45485</v>
      </c>
      <c r="B203" s="68">
        <f t="shared" si="0"/>
        <v>1</v>
      </c>
      <c r="C203" s="190">
        <v>3</v>
      </c>
      <c r="D203" s="185">
        <v>20</v>
      </c>
      <c r="E203" s="185">
        <v>0</v>
      </c>
      <c r="F203" s="186">
        <v>0</v>
      </c>
      <c r="G203" s="187">
        <v>0</v>
      </c>
      <c r="H203" s="185">
        <v>0</v>
      </c>
      <c r="I203" s="185">
        <v>0</v>
      </c>
      <c r="J203" s="190"/>
      <c r="K203" s="188">
        <v>0</v>
      </c>
      <c r="L203" s="191">
        <f t="shared" si="6"/>
        <v>0</v>
      </c>
      <c r="M203" s="185">
        <v>0</v>
      </c>
      <c r="N203" s="186">
        <v>0</v>
      </c>
      <c r="O203" s="192"/>
      <c r="P203" s="190"/>
      <c r="Q203" s="190"/>
      <c r="R203" s="193"/>
      <c r="S203" s="187">
        <v>0</v>
      </c>
      <c r="T203" s="185">
        <v>0</v>
      </c>
      <c r="U203" s="188">
        <v>0</v>
      </c>
      <c r="V203" s="185">
        <v>0</v>
      </c>
      <c r="W203" s="185">
        <v>0</v>
      </c>
      <c r="X203" s="166">
        <v>0</v>
      </c>
      <c r="Y203" s="14">
        <f t="shared" si="4"/>
        <v>17</v>
      </c>
      <c r="Z203" s="68">
        <f t="shared" si="2"/>
        <v>0</v>
      </c>
      <c r="AA203" s="52">
        <f t="shared" si="5"/>
        <v>-10</v>
      </c>
    </row>
    <row r="204" spans="1:27" ht="15" customHeight="1" x14ac:dyDescent="0.3">
      <c r="A204" s="67">
        <f t="shared" si="3"/>
        <v>45486</v>
      </c>
      <c r="B204" s="68">
        <f t="shared" si="0"/>
        <v>1</v>
      </c>
      <c r="C204" s="190">
        <v>3</v>
      </c>
      <c r="D204" s="185">
        <v>20</v>
      </c>
      <c r="E204" s="185">
        <v>0</v>
      </c>
      <c r="F204" s="186">
        <v>0</v>
      </c>
      <c r="G204" s="187">
        <v>0</v>
      </c>
      <c r="H204" s="185">
        <v>0</v>
      </c>
      <c r="I204" s="185">
        <v>0</v>
      </c>
      <c r="J204" s="190"/>
      <c r="K204" s="188">
        <v>0</v>
      </c>
      <c r="L204" s="191">
        <f t="shared" si="6"/>
        <v>0</v>
      </c>
      <c r="M204" s="185">
        <v>0</v>
      </c>
      <c r="N204" s="186">
        <v>0</v>
      </c>
      <c r="O204" s="192"/>
      <c r="P204" s="190"/>
      <c r="Q204" s="190"/>
      <c r="R204" s="193"/>
      <c r="S204" s="187">
        <v>0</v>
      </c>
      <c r="T204" s="185">
        <v>0</v>
      </c>
      <c r="U204" s="188">
        <v>0</v>
      </c>
      <c r="V204" s="185">
        <v>0</v>
      </c>
      <c r="W204" s="185">
        <v>0</v>
      </c>
      <c r="X204" s="166">
        <v>0</v>
      </c>
      <c r="Y204" s="14">
        <f t="shared" si="4"/>
        <v>17</v>
      </c>
      <c r="Z204" s="68">
        <f t="shared" si="2"/>
        <v>0</v>
      </c>
      <c r="AA204" s="52">
        <f t="shared" si="5"/>
        <v>-10</v>
      </c>
    </row>
    <row r="205" spans="1:27" ht="15" customHeight="1" x14ac:dyDescent="0.3">
      <c r="A205" s="67">
        <f t="shared" si="3"/>
        <v>45487</v>
      </c>
      <c r="B205" s="68">
        <f t="shared" si="0"/>
        <v>1</v>
      </c>
      <c r="C205" s="190">
        <v>3</v>
      </c>
      <c r="D205" s="185">
        <v>20</v>
      </c>
      <c r="E205" s="185">
        <v>0</v>
      </c>
      <c r="F205" s="186">
        <v>0</v>
      </c>
      <c r="G205" s="187">
        <v>0</v>
      </c>
      <c r="H205" s="185">
        <v>0</v>
      </c>
      <c r="I205" s="185">
        <v>0</v>
      </c>
      <c r="J205" s="190"/>
      <c r="K205" s="188">
        <v>0</v>
      </c>
      <c r="L205" s="191">
        <f t="shared" si="6"/>
        <v>0</v>
      </c>
      <c r="M205" s="185">
        <v>0</v>
      </c>
      <c r="N205" s="186">
        <v>0</v>
      </c>
      <c r="O205" s="192"/>
      <c r="P205" s="190"/>
      <c r="Q205" s="190"/>
      <c r="R205" s="193"/>
      <c r="S205" s="187">
        <v>0</v>
      </c>
      <c r="T205" s="185">
        <v>0</v>
      </c>
      <c r="U205" s="188">
        <v>0</v>
      </c>
      <c r="V205" s="185">
        <v>0</v>
      </c>
      <c r="W205" s="185">
        <v>0</v>
      </c>
      <c r="X205" s="166">
        <v>0</v>
      </c>
      <c r="Y205" s="14">
        <f t="shared" si="4"/>
        <v>17</v>
      </c>
      <c r="Z205" s="68">
        <f t="shared" si="2"/>
        <v>0</v>
      </c>
      <c r="AA205" s="52">
        <f t="shared" si="5"/>
        <v>-10</v>
      </c>
    </row>
    <row r="206" spans="1:27" ht="15" customHeight="1" x14ac:dyDescent="0.3">
      <c r="A206" s="67">
        <f t="shared" si="3"/>
        <v>45488</v>
      </c>
      <c r="B206" s="68">
        <f t="shared" si="0"/>
        <v>0</v>
      </c>
      <c r="C206" s="190"/>
      <c r="D206" s="185"/>
      <c r="E206" s="185"/>
      <c r="F206" s="186"/>
      <c r="G206" s="187"/>
      <c r="H206" s="185"/>
      <c r="I206" s="185"/>
      <c r="J206" s="190"/>
      <c r="K206" s="188"/>
      <c r="L206" s="191">
        <f t="shared" si="6"/>
        <v>0</v>
      </c>
      <c r="M206" s="185"/>
      <c r="N206" s="186"/>
      <c r="O206" s="192"/>
      <c r="P206" s="190"/>
      <c r="Q206" s="190"/>
      <c r="R206" s="193"/>
      <c r="S206" s="187"/>
      <c r="T206" s="185"/>
      <c r="U206" s="188"/>
      <c r="V206" s="185"/>
      <c r="W206" s="185"/>
      <c r="X206" s="166"/>
      <c r="Y206" s="14">
        <f t="shared" si="4"/>
        <v>17</v>
      </c>
      <c r="Z206" s="68">
        <f t="shared" si="2"/>
        <v>0</v>
      </c>
      <c r="AA206" s="52">
        <f t="shared" si="5"/>
        <v>-10</v>
      </c>
    </row>
    <row r="207" spans="1:27" ht="15" customHeight="1" x14ac:dyDescent="0.3">
      <c r="A207" s="67">
        <f t="shared" si="3"/>
        <v>45489</v>
      </c>
      <c r="B207" s="68">
        <f t="shared" si="0"/>
        <v>0</v>
      </c>
      <c r="C207" s="190"/>
      <c r="D207" s="185"/>
      <c r="E207" s="185"/>
      <c r="F207" s="186"/>
      <c r="G207" s="187"/>
      <c r="H207" s="185"/>
      <c r="I207" s="185"/>
      <c r="J207" s="190"/>
      <c r="K207" s="188"/>
      <c r="L207" s="191">
        <f t="shared" si="6"/>
        <v>0</v>
      </c>
      <c r="M207" s="185"/>
      <c r="N207" s="186"/>
      <c r="O207" s="192"/>
      <c r="P207" s="190"/>
      <c r="Q207" s="190"/>
      <c r="R207" s="193"/>
      <c r="S207" s="187"/>
      <c r="T207" s="185"/>
      <c r="U207" s="188"/>
      <c r="V207" s="185"/>
      <c r="W207" s="185"/>
      <c r="X207" s="166"/>
      <c r="Y207" s="14">
        <f t="shared" si="4"/>
        <v>17</v>
      </c>
      <c r="Z207" s="68">
        <f t="shared" si="2"/>
        <v>0</v>
      </c>
      <c r="AA207" s="52">
        <f t="shared" si="5"/>
        <v>-10</v>
      </c>
    </row>
    <row r="208" spans="1:27" ht="15" customHeight="1" x14ac:dyDescent="0.3">
      <c r="A208" s="67">
        <f t="shared" si="3"/>
        <v>45490</v>
      </c>
      <c r="B208" s="68">
        <f t="shared" si="0"/>
        <v>1</v>
      </c>
      <c r="C208" s="190">
        <v>3</v>
      </c>
      <c r="D208" s="185">
        <v>25</v>
      </c>
      <c r="E208" s="185">
        <v>0</v>
      </c>
      <c r="F208" s="186">
        <v>0</v>
      </c>
      <c r="G208" s="187">
        <v>0</v>
      </c>
      <c r="H208" s="185">
        <v>0</v>
      </c>
      <c r="I208" s="185">
        <v>0</v>
      </c>
      <c r="J208" s="190"/>
      <c r="K208" s="188">
        <v>0</v>
      </c>
      <c r="L208" s="191">
        <f t="shared" si="6"/>
        <v>0</v>
      </c>
      <c r="M208" s="185">
        <v>0</v>
      </c>
      <c r="N208" s="186">
        <v>0</v>
      </c>
      <c r="O208" s="192"/>
      <c r="P208" s="190"/>
      <c r="Q208" s="190"/>
      <c r="R208" s="193"/>
      <c r="S208" s="187">
        <v>0</v>
      </c>
      <c r="T208" s="185">
        <v>0</v>
      </c>
      <c r="U208" s="188">
        <v>0</v>
      </c>
      <c r="V208" s="185">
        <v>0</v>
      </c>
      <c r="W208" s="185">
        <v>0</v>
      </c>
      <c r="X208" s="166">
        <v>0</v>
      </c>
      <c r="Y208" s="14">
        <f t="shared" si="4"/>
        <v>17</v>
      </c>
      <c r="Z208" s="68">
        <f t="shared" si="2"/>
        <v>0</v>
      </c>
      <c r="AA208" s="52">
        <f t="shared" si="5"/>
        <v>-10</v>
      </c>
    </row>
    <row r="209" spans="1:27" ht="15" customHeight="1" x14ac:dyDescent="0.3">
      <c r="A209" s="67">
        <f t="shared" si="3"/>
        <v>45491</v>
      </c>
      <c r="B209" s="68">
        <f t="shared" si="0"/>
        <v>1</v>
      </c>
      <c r="C209" s="190">
        <v>3</v>
      </c>
      <c r="D209" s="185">
        <v>35</v>
      </c>
      <c r="E209" s="185">
        <v>0</v>
      </c>
      <c r="F209" s="186">
        <v>0</v>
      </c>
      <c r="G209" s="187">
        <v>0</v>
      </c>
      <c r="H209" s="185">
        <v>0</v>
      </c>
      <c r="I209" s="185">
        <v>0</v>
      </c>
      <c r="J209" s="190"/>
      <c r="K209" s="188">
        <v>0</v>
      </c>
      <c r="L209" s="191">
        <f t="shared" si="6"/>
        <v>0</v>
      </c>
      <c r="M209" s="185">
        <v>0</v>
      </c>
      <c r="N209" s="186">
        <v>0</v>
      </c>
      <c r="O209" s="192"/>
      <c r="P209" s="190"/>
      <c r="Q209" s="190"/>
      <c r="R209" s="193"/>
      <c r="S209" s="187">
        <v>0</v>
      </c>
      <c r="T209" s="185">
        <v>0</v>
      </c>
      <c r="U209" s="188">
        <v>0</v>
      </c>
      <c r="V209" s="185">
        <v>0</v>
      </c>
      <c r="W209" s="185">
        <v>0</v>
      </c>
      <c r="X209" s="166">
        <v>0</v>
      </c>
      <c r="Y209" s="14">
        <f t="shared" si="4"/>
        <v>17</v>
      </c>
      <c r="Z209" s="68">
        <f t="shared" si="2"/>
        <v>0</v>
      </c>
      <c r="AA209" s="52">
        <f t="shared" si="5"/>
        <v>-10</v>
      </c>
    </row>
    <row r="210" spans="1:27" ht="15" customHeight="1" x14ac:dyDescent="0.3">
      <c r="A210" s="67">
        <f t="shared" si="3"/>
        <v>45492</v>
      </c>
      <c r="B210" s="68">
        <f t="shared" si="0"/>
        <v>1</v>
      </c>
      <c r="C210" s="190">
        <v>3</v>
      </c>
      <c r="D210" s="185">
        <v>29</v>
      </c>
      <c r="E210" s="185">
        <v>1</v>
      </c>
      <c r="F210" s="186">
        <v>0</v>
      </c>
      <c r="G210" s="187">
        <v>0</v>
      </c>
      <c r="H210" s="185">
        <v>0</v>
      </c>
      <c r="I210" s="185">
        <v>0</v>
      </c>
      <c r="J210" s="190"/>
      <c r="K210" s="188">
        <v>0</v>
      </c>
      <c r="L210" s="191">
        <f t="shared" si="6"/>
        <v>1</v>
      </c>
      <c r="M210" s="185">
        <v>0</v>
      </c>
      <c r="N210" s="186">
        <v>0</v>
      </c>
      <c r="O210" s="192"/>
      <c r="P210" s="190"/>
      <c r="Q210" s="190"/>
      <c r="R210" s="193"/>
      <c r="S210" s="187">
        <v>0</v>
      </c>
      <c r="T210" s="185">
        <v>0</v>
      </c>
      <c r="U210" s="188">
        <v>0</v>
      </c>
      <c r="V210" s="185">
        <v>0</v>
      </c>
      <c r="W210" s="185">
        <v>0</v>
      </c>
      <c r="X210" s="166">
        <v>0</v>
      </c>
      <c r="Y210" s="14">
        <f t="shared" si="4"/>
        <v>17</v>
      </c>
      <c r="Z210" s="68">
        <f t="shared" si="2"/>
        <v>0</v>
      </c>
      <c r="AA210" s="52">
        <f t="shared" si="5"/>
        <v>-10</v>
      </c>
    </row>
    <row r="211" spans="1:27" ht="15" customHeight="1" x14ac:dyDescent="0.3">
      <c r="A211" s="67">
        <f t="shared" si="3"/>
        <v>45493</v>
      </c>
      <c r="B211" s="68">
        <f t="shared" si="0"/>
        <v>1</v>
      </c>
      <c r="C211" s="190">
        <v>3</v>
      </c>
      <c r="D211" s="185">
        <v>29</v>
      </c>
      <c r="E211" s="185">
        <v>0</v>
      </c>
      <c r="F211" s="186">
        <v>0</v>
      </c>
      <c r="G211" s="187">
        <v>0</v>
      </c>
      <c r="H211" s="185">
        <v>0</v>
      </c>
      <c r="I211" s="185">
        <v>0</v>
      </c>
      <c r="J211" s="190"/>
      <c r="K211" s="188">
        <v>0</v>
      </c>
      <c r="L211" s="191">
        <f t="shared" si="6"/>
        <v>0</v>
      </c>
      <c r="M211" s="185">
        <v>0</v>
      </c>
      <c r="N211" s="186">
        <v>0</v>
      </c>
      <c r="O211" s="192"/>
      <c r="P211" s="190"/>
      <c r="Q211" s="190"/>
      <c r="R211" s="193"/>
      <c r="S211" s="187">
        <v>0</v>
      </c>
      <c r="T211" s="185">
        <v>0</v>
      </c>
      <c r="U211" s="188">
        <v>0</v>
      </c>
      <c r="V211" s="185">
        <v>0</v>
      </c>
      <c r="W211" s="185">
        <v>1</v>
      </c>
      <c r="X211" s="166">
        <v>10000</v>
      </c>
      <c r="Y211" s="14">
        <f t="shared" si="4"/>
        <v>17</v>
      </c>
      <c r="Z211" s="68">
        <f t="shared" si="2"/>
        <v>0</v>
      </c>
      <c r="AA211" s="52">
        <f t="shared" si="5"/>
        <v>-11</v>
      </c>
    </row>
    <row r="212" spans="1:27" ht="15" customHeight="1" x14ac:dyDescent="0.3">
      <c r="A212" s="67">
        <f t="shared" si="3"/>
        <v>45494</v>
      </c>
      <c r="B212" s="68">
        <f t="shared" si="0"/>
        <v>1</v>
      </c>
      <c r="C212" s="190">
        <v>3</v>
      </c>
      <c r="D212" s="185">
        <v>29</v>
      </c>
      <c r="E212" s="185">
        <v>1</v>
      </c>
      <c r="F212" s="186">
        <v>1</v>
      </c>
      <c r="G212" s="187">
        <v>0</v>
      </c>
      <c r="H212" s="185">
        <v>0</v>
      </c>
      <c r="I212" s="185">
        <v>0</v>
      </c>
      <c r="J212" s="190"/>
      <c r="K212" s="188">
        <v>0</v>
      </c>
      <c r="L212" s="191">
        <f t="shared" si="6"/>
        <v>0</v>
      </c>
      <c r="M212" s="185">
        <v>0</v>
      </c>
      <c r="N212" s="186">
        <v>0</v>
      </c>
      <c r="O212" s="192"/>
      <c r="P212" s="190"/>
      <c r="Q212" s="190"/>
      <c r="R212" s="193"/>
      <c r="S212" s="187">
        <v>0</v>
      </c>
      <c r="T212" s="185">
        <v>0</v>
      </c>
      <c r="U212" s="188">
        <v>0</v>
      </c>
      <c r="V212" s="185">
        <v>0</v>
      </c>
      <c r="W212" s="185">
        <v>0</v>
      </c>
      <c r="X212" s="166">
        <v>0</v>
      </c>
      <c r="Y212" s="14">
        <f t="shared" si="4"/>
        <v>18</v>
      </c>
      <c r="Z212" s="68">
        <f t="shared" si="2"/>
        <v>0</v>
      </c>
      <c r="AA212" s="52">
        <f t="shared" si="5"/>
        <v>-11</v>
      </c>
    </row>
    <row r="213" spans="1:27" ht="15" customHeight="1" x14ac:dyDescent="0.3">
      <c r="A213" s="67">
        <f t="shared" si="3"/>
        <v>45495</v>
      </c>
      <c r="B213" s="68">
        <f t="shared" si="0"/>
        <v>0</v>
      </c>
      <c r="C213" s="190"/>
      <c r="D213" s="185"/>
      <c r="E213" s="185"/>
      <c r="F213" s="186"/>
      <c r="G213" s="187"/>
      <c r="H213" s="185"/>
      <c r="I213" s="185"/>
      <c r="J213" s="190"/>
      <c r="K213" s="188"/>
      <c r="L213" s="191">
        <f t="shared" si="6"/>
        <v>0</v>
      </c>
      <c r="M213" s="185"/>
      <c r="N213" s="186"/>
      <c r="O213" s="192"/>
      <c r="P213" s="190"/>
      <c r="Q213" s="190"/>
      <c r="R213" s="193"/>
      <c r="S213" s="187"/>
      <c r="T213" s="185"/>
      <c r="U213" s="188"/>
      <c r="V213" s="185"/>
      <c r="W213" s="185"/>
      <c r="X213" s="166"/>
      <c r="Y213" s="14">
        <f t="shared" si="4"/>
        <v>18</v>
      </c>
      <c r="Z213" s="68">
        <f t="shared" si="2"/>
        <v>0</v>
      </c>
      <c r="AA213" s="52">
        <f t="shared" si="5"/>
        <v>-11</v>
      </c>
    </row>
    <row r="214" spans="1:27" ht="15" customHeight="1" x14ac:dyDescent="0.3">
      <c r="A214" s="67">
        <f t="shared" si="3"/>
        <v>45496</v>
      </c>
      <c r="B214" s="68">
        <f t="shared" si="0"/>
        <v>0</v>
      </c>
      <c r="C214" s="190"/>
      <c r="D214" s="185"/>
      <c r="E214" s="185"/>
      <c r="F214" s="186"/>
      <c r="G214" s="187"/>
      <c r="H214" s="185"/>
      <c r="I214" s="185"/>
      <c r="J214" s="190"/>
      <c r="K214" s="188"/>
      <c r="L214" s="191">
        <f t="shared" si="6"/>
        <v>0</v>
      </c>
      <c r="M214" s="185"/>
      <c r="N214" s="186"/>
      <c r="O214" s="192"/>
      <c r="P214" s="190"/>
      <c r="Q214" s="190"/>
      <c r="R214" s="193"/>
      <c r="S214" s="187"/>
      <c r="T214" s="185"/>
      <c r="U214" s="188"/>
      <c r="V214" s="185"/>
      <c r="W214" s="185"/>
      <c r="X214" s="166"/>
      <c r="Y214" s="14">
        <f t="shared" si="4"/>
        <v>18</v>
      </c>
      <c r="Z214" s="68">
        <f t="shared" si="2"/>
        <v>0</v>
      </c>
      <c r="AA214" s="52">
        <f t="shared" si="5"/>
        <v>-11</v>
      </c>
    </row>
    <row r="215" spans="1:27" ht="15" customHeight="1" x14ac:dyDescent="0.3">
      <c r="A215" s="67">
        <f t="shared" si="3"/>
        <v>45497</v>
      </c>
      <c r="B215" s="68">
        <f t="shared" si="0"/>
        <v>1</v>
      </c>
      <c r="C215" s="190">
        <v>2</v>
      </c>
      <c r="D215" s="185">
        <v>30</v>
      </c>
      <c r="E215" s="185">
        <v>1</v>
      </c>
      <c r="F215" s="186">
        <v>0</v>
      </c>
      <c r="G215" s="187">
        <v>0</v>
      </c>
      <c r="H215" s="185">
        <v>0</v>
      </c>
      <c r="I215" s="185">
        <v>0</v>
      </c>
      <c r="J215" s="190"/>
      <c r="K215" s="188">
        <v>0</v>
      </c>
      <c r="L215" s="191">
        <f t="shared" si="6"/>
        <v>1</v>
      </c>
      <c r="M215" s="185">
        <v>0</v>
      </c>
      <c r="N215" s="186">
        <v>0</v>
      </c>
      <c r="O215" s="192"/>
      <c r="P215" s="190"/>
      <c r="Q215" s="190"/>
      <c r="R215" s="193"/>
      <c r="S215" s="187">
        <v>0</v>
      </c>
      <c r="T215" s="185">
        <v>0</v>
      </c>
      <c r="U215" s="188">
        <v>0</v>
      </c>
      <c r="V215" s="185">
        <v>0</v>
      </c>
      <c r="W215" s="185">
        <v>0</v>
      </c>
      <c r="X215" s="166">
        <v>10000</v>
      </c>
      <c r="Y215" s="14">
        <f t="shared" si="4"/>
        <v>18</v>
      </c>
      <c r="Z215" s="68">
        <f t="shared" si="2"/>
        <v>0</v>
      </c>
      <c r="AA215" s="52">
        <f t="shared" si="5"/>
        <v>-11</v>
      </c>
    </row>
    <row r="216" spans="1:27" ht="15" customHeight="1" x14ac:dyDescent="0.3">
      <c r="A216" s="67">
        <f t="shared" si="3"/>
        <v>45498</v>
      </c>
      <c r="B216" s="68">
        <f t="shared" si="0"/>
        <v>1</v>
      </c>
      <c r="C216" s="190">
        <v>2</v>
      </c>
      <c r="D216" s="185">
        <v>15</v>
      </c>
      <c r="E216" s="185">
        <v>0</v>
      </c>
      <c r="F216" s="186">
        <v>0</v>
      </c>
      <c r="G216" s="187">
        <v>0</v>
      </c>
      <c r="H216" s="185">
        <v>0</v>
      </c>
      <c r="I216" s="185">
        <v>0</v>
      </c>
      <c r="J216" s="190"/>
      <c r="K216" s="188">
        <v>0</v>
      </c>
      <c r="L216" s="191">
        <f t="shared" si="6"/>
        <v>0</v>
      </c>
      <c r="M216" s="185">
        <v>0</v>
      </c>
      <c r="N216" s="186">
        <v>0</v>
      </c>
      <c r="O216" s="192"/>
      <c r="P216" s="190"/>
      <c r="Q216" s="190"/>
      <c r="R216" s="193"/>
      <c r="S216" s="187">
        <v>0</v>
      </c>
      <c r="T216" s="185">
        <v>0</v>
      </c>
      <c r="U216" s="188">
        <v>0</v>
      </c>
      <c r="V216" s="185">
        <v>0</v>
      </c>
      <c r="W216" s="185">
        <v>0</v>
      </c>
      <c r="X216" s="166">
        <v>0</v>
      </c>
      <c r="Y216" s="14">
        <f t="shared" si="4"/>
        <v>18</v>
      </c>
      <c r="Z216" s="68">
        <f t="shared" si="2"/>
        <v>0</v>
      </c>
      <c r="AA216" s="52">
        <f t="shared" si="5"/>
        <v>-11</v>
      </c>
    </row>
    <row r="217" spans="1:27" ht="15" customHeight="1" x14ac:dyDescent="0.3">
      <c r="A217" s="67">
        <f t="shared" si="3"/>
        <v>45499</v>
      </c>
      <c r="B217" s="68">
        <f t="shared" si="0"/>
        <v>1</v>
      </c>
      <c r="C217" s="190">
        <v>3</v>
      </c>
      <c r="D217" s="185">
        <v>20</v>
      </c>
      <c r="E217" s="185">
        <v>0</v>
      </c>
      <c r="F217" s="186">
        <v>0</v>
      </c>
      <c r="G217" s="187">
        <v>0</v>
      </c>
      <c r="H217" s="185">
        <v>0</v>
      </c>
      <c r="I217" s="185">
        <v>0</v>
      </c>
      <c r="J217" s="190"/>
      <c r="K217" s="188">
        <v>0</v>
      </c>
      <c r="L217" s="191">
        <f t="shared" si="6"/>
        <v>0</v>
      </c>
      <c r="M217" s="185">
        <v>0</v>
      </c>
      <c r="N217" s="186">
        <v>0</v>
      </c>
      <c r="O217" s="192"/>
      <c r="P217" s="190"/>
      <c r="Q217" s="190"/>
      <c r="R217" s="193"/>
      <c r="S217" s="187">
        <v>0</v>
      </c>
      <c r="T217" s="185">
        <v>0</v>
      </c>
      <c r="U217" s="188">
        <v>0</v>
      </c>
      <c r="V217" s="185">
        <v>0</v>
      </c>
      <c r="W217" s="185">
        <v>0</v>
      </c>
      <c r="X217" s="166">
        <v>0</v>
      </c>
      <c r="Y217" s="14">
        <f t="shared" si="4"/>
        <v>18</v>
      </c>
      <c r="Z217" s="68">
        <f t="shared" si="2"/>
        <v>0</v>
      </c>
      <c r="AA217" s="52">
        <f t="shared" si="5"/>
        <v>-11</v>
      </c>
    </row>
    <row r="218" spans="1:27" ht="15" customHeight="1" x14ac:dyDescent="0.3">
      <c r="A218" s="67">
        <f t="shared" si="3"/>
        <v>45500</v>
      </c>
      <c r="B218" s="68">
        <f t="shared" si="0"/>
        <v>1</v>
      </c>
      <c r="C218" s="190">
        <v>3</v>
      </c>
      <c r="D218" s="185">
        <v>20</v>
      </c>
      <c r="E218" s="185">
        <v>0</v>
      </c>
      <c r="F218" s="186">
        <v>0</v>
      </c>
      <c r="G218" s="187">
        <v>0</v>
      </c>
      <c r="H218" s="185">
        <v>0</v>
      </c>
      <c r="I218" s="185">
        <v>0</v>
      </c>
      <c r="J218" s="190"/>
      <c r="K218" s="188">
        <v>0</v>
      </c>
      <c r="L218" s="191">
        <f t="shared" si="6"/>
        <v>0</v>
      </c>
      <c r="M218" s="185">
        <v>0</v>
      </c>
      <c r="N218" s="186">
        <v>0</v>
      </c>
      <c r="O218" s="192"/>
      <c r="P218" s="190"/>
      <c r="Q218" s="190"/>
      <c r="R218" s="193"/>
      <c r="S218" s="187">
        <v>0</v>
      </c>
      <c r="T218" s="185">
        <v>0</v>
      </c>
      <c r="U218" s="188">
        <v>0</v>
      </c>
      <c r="V218" s="185">
        <v>0</v>
      </c>
      <c r="W218" s="185">
        <v>0</v>
      </c>
      <c r="X218" s="166">
        <v>0</v>
      </c>
      <c r="Y218" s="14">
        <f t="shared" si="4"/>
        <v>18</v>
      </c>
      <c r="Z218" s="68">
        <f t="shared" si="2"/>
        <v>0</v>
      </c>
      <c r="AA218" s="52">
        <f t="shared" si="5"/>
        <v>-11</v>
      </c>
    </row>
    <row r="219" spans="1:27" ht="15" customHeight="1" x14ac:dyDescent="0.3">
      <c r="A219" s="67">
        <f t="shared" si="3"/>
        <v>45501</v>
      </c>
      <c r="B219" s="68">
        <f t="shared" si="0"/>
        <v>1</v>
      </c>
      <c r="C219" s="190">
        <v>3</v>
      </c>
      <c r="D219" s="185">
        <v>20</v>
      </c>
      <c r="E219" s="185">
        <v>0</v>
      </c>
      <c r="F219" s="186">
        <v>0</v>
      </c>
      <c r="G219" s="187">
        <v>0</v>
      </c>
      <c r="H219" s="185">
        <v>0</v>
      </c>
      <c r="I219" s="185">
        <v>0</v>
      </c>
      <c r="J219" s="190"/>
      <c r="K219" s="188">
        <v>0</v>
      </c>
      <c r="L219" s="191">
        <f t="shared" si="6"/>
        <v>0</v>
      </c>
      <c r="M219" s="185">
        <v>0</v>
      </c>
      <c r="N219" s="186">
        <v>0</v>
      </c>
      <c r="O219" s="192"/>
      <c r="P219" s="190"/>
      <c r="Q219" s="190"/>
      <c r="R219" s="193"/>
      <c r="S219" s="187">
        <v>0</v>
      </c>
      <c r="T219" s="185">
        <v>0</v>
      </c>
      <c r="U219" s="188">
        <v>0</v>
      </c>
      <c r="V219" s="185">
        <v>0</v>
      </c>
      <c r="W219" s="185">
        <v>0</v>
      </c>
      <c r="X219" s="166">
        <v>0</v>
      </c>
      <c r="Y219" s="14">
        <f t="shared" si="4"/>
        <v>18</v>
      </c>
      <c r="Z219" s="68">
        <f t="shared" si="2"/>
        <v>0</v>
      </c>
      <c r="AA219" s="52">
        <f t="shared" si="5"/>
        <v>-11</v>
      </c>
    </row>
    <row r="220" spans="1:27" ht="15" customHeight="1" x14ac:dyDescent="0.3">
      <c r="A220" s="67">
        <f t="shared" si="3"/>
        <v>45502</v>
      </c>
      <c r="B220" s="68">
        <f t="shared" si="0"/>
        <v>1</v>
      </c>
      <c r="C220" s="190">
        <v>3</v>
      </c>
      <c r="D220" s="185">
        <v>20</v>
      </c>
      <c r="E220" s="185">
        <v>0</v>
      </c>
      <c r="F220" s="186">
        <v>0</v>
      </c>
      <c r="G220" s="187">
        <v>0</v>
      </c>
      <c r="H220" s="185">
        <v>0</v>
      </c>
      <c r="I220" s="185">
        <v>0</v>
      </c>
      <c r="J220" s="190"/>
      <c r="K220" s="188">
        <v>0</v>
      </c>
      <c r="L220" s="191">
        <f t="shared" si="6"/>
        <v>0</v>
      </c>
      <c r="M220" s="185">
        <v>0</v>
      </c>
      <c r="N220" s="186">
        <v>0</v>
      </c>
      <c r="O220" s="192"/>
      <c r="P220" s="190"/>
      <c r="Q220" s="190"/>
      <c r="R220" s="193"/>
      <c r="S220" s="187">
        <v>0</v>
      </c>
      <c r="T220" s="185">
        <v>0</v>
      </c>
      <c r="U220" s="188">
        <v>0</v>
      </c>
      <c r="V220" s="185">
        <v>0</v>
      </c>
      <c r="W220" s="185">
        <v>0</v>
      </c>
      <c r="X220" s="166">
        <v>0</v>
      </c>
      <c r="Y220" s="14">
        <f t="shared" si="4"/>
        <v>18</v>
      </c>
      <c r="Z220" s="68">
        <f t="shared" si="2"/>
        <v>0</v>
      </c>
      <c r="AA220" s="52">
        <f t="shared" si="5"/>
        <v>-11</v>
      </c>
    </row>
    <row r="221" spans="1:27" ht="15" customHeight="1" x14ac:dyDescent="0.3">
      <c r="A221" s="67">
        <f t="shared" si="3"/>
        <v>45503</v>
      </c>
      <c r="B221" s="68">
        <f t="shared" si="0"/>
        <v>0</v>
      </c>
      <c r="C221" s="190"/>
      <c r="D221" s="185"/>
      <c r="E221" s="185"/>
      <c r="F221" s="186"/>
      <c r="G221" s="187"/>
      <c r="H221" s="185"/>
      <c r="I221" s="185"/>
      <c r="J221" s="190"/>
      <c r="K221" s="188"/>
      <c r="L221" s="191">
        <f t="shared" si="6"/>
        <v>0</v>
      </c>
      <c r="M221" s="185"/>
      <c r="N221" s="186"/>
      <c r="O221" s="192"/>
      <c r="P221" s="190"/>
      <c r="Q221" s="190"/>
      <c r="R221" s="193"/>
      <c r="S221" s="187"/>
      <c r="T221" s="185"/>
      <c r="U221" s="188"/>
      <c r="V221" s="185"/>
      <c r="W221" s="185"/>
      <c r="X221" s="166"/>
      <c r="Y221" s="14">
        <f t="shared" si="4"/>
        <v>18</v>
      </c>
      <c r="Z221" s="68">
        <f t="shared" si="2"/>
        <v>0</v>
      </c>
      <c r="AA221" s="52">
        <f t="shared" si="5"/>
        <v>-11</v>
      </c>
    </row>
    <row r="222" spans="1:27" ht="15" customHeight="1" x14ac:dyDescent="0.3">
      <c r="A222" s="67">
        <f t="shared" si="3"/>
        <v>45504</v>
      </c>
      <c r="B222" s="68">
        <f t="shared" si="0"/>
        <v>0</v>
      </c>
      <c r="C222" s="190"/>
      <c r="D222" s="185"/>
      <c r="E222" s="185"/>
      <c r="F222" s="186"/>
      <c r="G222" s="187"/>
      <c r="H222" s="185"/>
      <c r="I222" s="185"/>
      <c r="J222" s="190"/>
      <c r="K222" s="188"/>
      <c r="L222" s="191">
        <f t="shared" si="6"/>
        <v>0</v>
      </c>
      <c r="M222" s="185"/>
      <c r="N222" s="186"/>
      <c r="O222" s="192"/>
      <c r="P222" s="190"/>
      <c r="Q222" s="190"/>
      <c r="R222" s="193"/>
      <c r="S222" s="187"/>
      <c r="T222" s="185"/>
      <c r="U222" s="188"/>
      <c r="V222" s="185"/>
      <c r="W222" s="185"/>
      <c r="X222" s="166"/>
      <c r="Y222" s="14">
        <f t="shared" si="4"/>
        <v>18</v>
      </c>
      <c r="Z222" s="68">
        <f t="shared" si="2"/>
        <v>0</v>
      </c>
      <c r="AA222" s="52">
        <f t="shared" si="5"/>
        <v>-11</v>
      </c>
    </row>
    <row r="223" spans="1:27" ht="15" customHeight="1" x14ac:dyDescent="0.3">
      <c r="A223" s="67">
        <f t="shared" si="3"/>
        <v>45505</v>
      </c>
      <c r="B223" s="68">
        <f t="shared" si="0"/>
        <v>1</v>
      </c>
      <c r="C223" s="190">
        <v>3</v>
      </c>
      <c r="D223" s="185">
        <v>25</v>
      </c>
      <c r="E223" s="185">
        <v>0</v>
      </c>
      <c r="F223" s="186">
        <v>0</v>
      </c>
      <c r="G223" s="187">
        <v>0</v>
      </c>
      <c r="H223" s="185">
        <v>0</v>
      </c>
      <c r="I223" s="185">
        <v>0</v>
      </c>
      <c r="J223" s="190"/>
      <c r="K223" s="188">
        <v>0</v>
      </c>
      <c r="L223" s="191">
        <f t="shared" si="6"/>
        <v>0</v>
      </c>
      <c r="M223" s="185">
        <v>0</v>
      </c>
      <c r="N223" s="186">
        <v>0</v>
      </c>
      <c r="O223" s="192"/>
      <c r="P223" s="190"/>
      <c r="Q223" s="190"/>
      <c r="R223" s="193"/>
      <c r="S223" s="187">
        <v>0</v>
      </c>
      <c r="T223" s="185">
        <v>0</v>
      </c>
      <c r="U223" s="188">
        <v>0</v>
      </c>
      <c r="V223" s="185">
        <v>0</v>
      </c>
      <c r="W223" s="185">
        <v>0</v>
      </c>
      <c r="X223" s="166">
        <v>0</v>
      </c>
      <c r="Y223" s="14">
        <f t="shared" si="4"/>
        <v>18</v>
      </c>
      <c r="Z223" s="68">
        <f t="shared" si="2"/>
        <v>0</v>
      </c>
      <c r="AA223" s="52">
        <f t="shared" si="5"/>
        <v>-11</v>
      </c>
    </row>
    <row r="224" spans="1:27" ht="15" customHeight="1" x14ac:dyDescent="0.3">
      <c r="A224" s="67">
        <f t="shared" si="3"/>
        <v>45506</v>
      </c>
      <c r="B224" s="68">
        <f t="shared" si="0"/>
        <v>1</v>
      </c>
      <c r="C224" s="190">
        <v>3</v>
      </c>
      <c r="D224" s="185">
        <v>35</v>
      </c>
      <c r="E224" s="185">
        <v>0</v>
      </c>
      <c r="F224" s="186">
        <v>0</v>
      </c>
      <c r="G224" s="187">
        <v>0</v>
      </c>
      <c r="H224" s="185">
        <v>0</v>
      </c>
      <c r="I224" s="185">
        <v>0</v>
      </c>
      <c r="J224" s="190"/>
      <c r="K224" s="188">
        <v>0</v>
      </c>
      <c r="L224" s="191">
        <f t="shared" si="6"/>
        <v>0</v>
      </c>
      <c r="M224" s="185">
        <v>0</v>
      </c>
      <c r="N224" s="186">
        <v>0</v>
      </c>
      <c r="O224" s="192"/>
      <c r="P224" s="190"/>
      <c r="Q224" s="190"/>
      <c r="R224" s="193"/>
      <c r="S224" s="187">
        <v>0</v>
      </c>
      <c r="T224" s="185">
        <v>0</v>
      </c>
      <c r="U224" s="188">
        <v>0</v>
      </c>
      <c r="V224" s="185">
        <v>0</v>
      </c>
      <c r="W224" s="185">
        <v>0</v>
      </c>
      <c r="X224" s="166">
        <v>0</v>
      </c>
      <c r="Y224" s="14">
        <f t="shared" si="4"/>
        <v>18</v>
      </c>
      <c r="Z224" s="68">
        <f t="shared" si="2"/>
        <v>0</v>
      </c>
      <c r="AA224" s="52">
        <f t="shared" si="5"/>
        <v>-11</v>
      </c>
    </row>
    <row r="225" spans="1:27" ht="15" customHeight="1" x14ac:dyDescent="0.3">
      <c r="A225" s="67">
        <f t="shared" si="3"/>
        <v>45507</v>
      </c>
      <c r="B225" s="68">
        <f t="shared" si="0"/>
        <v>1</v>
      </c>
      <c r="C225" s="190">
        <v>3</v>
      </c>
      <c r="D225" s="185">
        <v>29</v>
      </c>
      <c r="E225" s="185">
        <v>1</v>
      </c>
      <c r="F225" s="186">
        <v>0</v>
      </c>
      <c r="G225" s="187">
        <v>0</v>
      </c>
      <c r="H225" s="185">
        <v>0</v>
      </c>
      <c r="I225" s="185">
        <v>0</v>
      </c>
      <c r="J225" s="190"/>
      <c r="K225" s="188">
        <v>0</v>
      </c>
      <c r="L225" s="191">
        <f t="shared" si="6"/>
        <v>1</v>
      </c>
      <c r="M225" s="185">
        <v>0</v>
      </c>
      <c r="N225" s="186">
        <v>0</v>
      </c>
      <c r="O225" s="192"/>
      <c r="P225" s="190"/>
      <c r="Q225" s="190"/>
      <c r="R225" s="193"/>
      <c r="S225" s="187">
        <v>0</v>
      </c>
      <c r="T225" s="185">
        <v>0</v>
      </c>
      <c r="U225" s="188">
        <v>0</v>
      </c>
      <c r="V225" s="185">
        <v>0</v>
      </c>
      <c r="W225" s="185">
        <v>0</v>
      </c>
      <c r="X225" s="166">
        <v>0</v>
      </c>
      <c r="Y225" s="14">
        <f t="shared" si="4"/>
        <v>18</v>
      </c>
      <c r="Z225" s="68">
        <f t="shared" si="2"/>
        <v>0</v>
      </c>
      <c r="AA225" s="52">
        <f t="shared" si="5"/>
        <v>-11</v>
      </c>
    </row>
    <row r="226" spans="1:27" ht="15" customHeight="1" x14ac:dyDescent="0.3">
      <c r="A226" s="67">
        <f t="shared" si="3"/>
        <v>45508</v>
      </c>
      <c r="B226" s="68">
        <f t="shared" si="0"/>
        <v>1</v>
      </c>
      <c r="C226" s="190">
        <v>3</v>
      </c>
      <c r="D226" s="185">
        <v>29</v>
      </c>
      <c r="E226" s="185">
        <v>0</v>
      </c>
      <c r="F226" s="186">
        <v>0</v>
      </c>
      <c r="G226" s="187">
        <v>0</v>
      </c>
      <c r="H226" s="185">
        <v>0</v>
      </c>
      <c r="I226" s="185">
        <v>0</v>
      </c>
      <c r="J226" s="190"/>
      <c r="K226" s="188">
        <v>0</v>
      </c>
      <c r="L226" s="191">
        <f t="shared" si="6"/>
        <v>0</v>
      </c>
      <c r="M226" s="185">
        <v>0</v>
      </c>
      <c r="N226" s="186">
        <v>0</v>
      </c>
      <c r="O226" s="192"/>
      <c r="P226" s="190"/>
      <c r="Q226" s="190"/>
      <c r="R226" s="193"/>
      <c r="S226" s="187">
        <v>0</v>
      </c>
      <c r="T226" s="185">
        <v>0</v>
      </c>
      <c r="U226" s="188">
        <v>0</v>
      </c>
      <c r="V226" s="185">
        <v>0</v>
      </c>
      <c r="W226" s="185">
        <v>1</v>
      </c>
      <c r="X226" s="166">
        <v>10000</v>
      </c>
      <c r="Y226" s="14">
        <f t="shared" si="4"/>
        <v>18</v>
      </c>
      <c r="Z226" s="68">
        <f t="shared" si="2"/>
        <v>0</v>
      </c>
      <c r="AA226" s="52">
        <f t="shared" si="5"/>
        <v>-12</v>
      </c>
    </row>
    <row r="227" spans="1:27" ht="15" customHeight="1" x14ac:dyDescent="0.3">
      <c r="A227" s="67">
        <f t="shared" si="3"/>
        <v>45509</v>
      </c>
      <c r="B227" s="68">
        <f t="shared" si="0"/>
        <v>1</v>
      </c>
      <c r="C227" s="190">
        <v>3</v>
      </c>
      <c r="D227" s="185">
        <v>29</v>
      </c>
      <c r="E227" s="185">
        <v>1</v>
      </c>
      <c r="F227" s="186">
        <v>1</v>
      </c>
      <c r="G227" s="187">
        <v>0</v>
      </c>
      <c r="H227" s="185">
        <v>0</v>
      </c>
      <c r="I227" s="185">
        <v>0</v>
      </c>
      <c r="J227" s="190"/>
      <c r="K227" s="188">
        <v>0</v>
      </c>
      <c r="L227" s="191">
        <f t="shared" si="6"/>
        <v>0</v>
      </c>
      <c r="M227" s="185">
        <v>0</v>
      </c>
      <c r="N227" s="186">
        <v>0</v>
      </c>
      <c r="O227" s="192"/>
      <c r="P227" s="190"/>
      <c r="Q227" s="190"/>
      <c r="R227" s="193"/>
      <c r="S227" s="187">
        <v>0</v>
      </c>
      <c r="T227" s="185">
        <v>0</v>
      </c>
      <c r="U227" s="188">
        <v>0</v>
      </c>
      <c r="V227" s="185">
        <v>0</v>
      </c>
      <c r="W227" s="185">
        <v>0</v>
      </c>
      <c r="X227" s="166">
        <v>0</v>
      </c>
      <c r="Y227" s="14">
        <f t="shared" si="4"/>
        <v>19</v>
      </c>
      <c r="Z227" s="68">
        <f t="shared" si="2"/>
        <v>0</v>
      </c>
      <c r="AA227" s="52">
        <f t="shared" si="5"/>
        <v>-12</v>
      </c>
    </row>
    <row r="228" spans="1:27" ht="15" customHeight="1" x14ac:dyDescent="0.3">
      <c r="A228" s="67">
        <f t="shared" si="3"/>
        <v>45510</v>
      </c>
      <c r="B228" s="68">
        <f t="shared" si="0"/>
        <v>0</v>
      </c>
      <c r="C228" s="190"/>
      <c r="D228" s="185"/>
      <c r="E228" s="185"/>
      <c r="F228" s="186"/>
      <c r="G228" s="187"/>
      <c r="H228" s="185"/>
      <c r="I228" s="185"/>
      <c r="J228" s="190"/>
      <c r="K228" s="188"/>
      <c r="L228" s="191">
        <f t="shared" si="6"/>
        <v>0</v>
      </c>
      <c r="M228" s="185"/>
      <c r="N228" s="186"/>
      <c r="O228" s="192"/>
      <c r="P228" s="190"/>
      <c r="Q228" s="190"/>
      <c r="R228" s="193"/>
      <c r="S228" s="187"/>
      <c r="T228" s="185"/>
      <c r="U228" s="188"/>
      <c r="V228" s="185"/>
      <c r="W228" s="185"/>
      <c r="X228" s="166"/>
      <c r="Y228" s="14">
        <f t="shared" si="4"/>
        <v>19</v>
      </c>
      <c r="Z228" s="68">
        <f t="shared" si="2"/>
        <v>0</v>
      </c>
      <c r="AA228" s="52">
        <f t="shared" si="5"/>
        <v>-12</v>
      </c>
    </row>
    <row r="229" spans="1:27" ht="15" customHeight="1" x14ac:dyDescent="0.3">
      <c r="A229" s="67">
        <f t="shared" si="3"/>
        <v>45511</v>
      </c>
      <c r="B229" s="68">
        <f t="shared" si="0"/>
        <v>0</v>
      </c>
      <c r="C229" s="190"/>
      <c r="D229" s="185"/>
      <c r="E229" s="185"/>
      <c r="F229" s="186"/>
      <c r="G229" s="187"/>
      <c r="H229" s="185"/>
      <c r="I229" s="185"/>
      <c r="J229" s="190"/>
      <c r="K229" s="188"/>
      <c r="L229" s="191">
        <f t="shared" si="6"/>
        <v>0</v>
      </c>
      <c r="M229" s="185"/>
      <c r="N229" s="186"/>
      <c r="O229" s="192"/>
      <c r="P229" s="190"/>
      <c r="Q229" s="190"/>
      <c r="R229" s="193"/>
      <c r="S229" s="187"/>
      <c r="T229" s="185"/>
      <c r="U229" s="188"/>
      <c r="V229" s="185"/>
      <c r="W229" s="185"/>
      <c r="X229" s="166"/>
      <c r="Y229" s="14">
        <f t="shared" si="4"/>
        <v>19</v>
      </c>
      <c r="Z229" s="68">
        <f t="shared" si="2"/>
        <v>0</v>
      </c>
      <c r="AA229" s="52">
        <f t="shared" si="5"/>
        <v>-12</v>
      </c>
    </row>
    <row r="230" spans="1:27" ht="15" customHeight="1" x14ac:dyDescent="0.3">
      <c r="A230" s="67">
        <f t="shared" si="3"/>
        <v>45512</v>
      </c>
      <c r="B230" s="68">
        <f t="shared" si="0"/>
        <v>1</v>
      </c>
      <c r="C230" s="190">
        <v>2.5</v>
      </c>
      <c r="D230" s="190">
        <v>32</v>
      </c>
      <c r="E230" s="190">
        <v>0</v>
      </c>
      <c r="F230" s="194">
        <v>0</v>
      </c>
      <c r="G230" s="192">
        <v>0</v>
      </c>
      <c r="H230" s="190">
        <v>0</v>
      </c>
      <c r="I230" s="190">
        <v>0</v>
      </c>
      <c r="J230" s="190">
        <v>0</v>
      </c>
      <c r="K230" s="193">
        <v>0</v>
      </c>
      <c r="L230" s="191">
        <f t="shared" si="6"/>
        <v>0</v>
      </c>
      <c r="M230" s="190">
        <v>0</v>
      </c>
      <c r="N230" s="194">
        <v>1</v>
      </c>
      <c r="O230" s="192">
        <v>0</v>
      </c>
      <c r="P230" s="190">
        <v>1</v>
      </c>
      <c r="Q230" s="190">
        <v>0</v>
      </c>
      <c r="R230" s="193">
        <v>0</v>
      </c>
      <c r="S230" s="192">
        <v>1</v>
      </c>
      <c r="T230" s="190">
        <v>0</v>
      </c>
      <c r="U230" s="193">
        <v>0</v>
      </c>
      <c r="V230" s="190">
        <v>0</v>
      </c>
      <c r="W230" s="190">
        <v>0</v>
      </c>
      <c r="X230" s="160">
        <v>6000</v>
      </c>
      <c r="Y230" s="14">
        <f t="shared" si="4"/>
        <v>19</v>
      </c>
      <c r="Z230" s="68">
        <f t="shared" si="2"/>
        <v>1</v>
      </c>
      <c r="AA230" s="52">
        <f t="shared" si="5"/>
        <v>-11</v>
      </c>
    </row>
    <row r="231" spans="1:27" ht="15" customHeight="1" x14ac:dyDescent="0.3">
      <c r="A231" s="67">
        <f t="shared" si="3"/>
        <v>45513</v>
      </c>
      <c r="B231" s="68">
        <f t="shared" si="0"/>
        <v>0</v>
      </c>
      <c r="C231" s="190"/>
      <c r="D231" s="190"/>
      <c r="E231" s="190"/>
      <c r="F231" s="194"/>
      <c r="G231" s="192"/>
      <c r="H231" s="190"/>
      <c r="I231" s="190"/>
      <c r="J231" s="190"/>
      <c r="K231" s="193"/>
      <c r="L231" s="191">
        <f t="shared" si="6"/>
        <v>0</v>
      </c>
      <c r="M231" s="190"/>
      <c r="N231" s="194"/>
      <c r="O231" s="192"/>
      <c r="P231" s="190"/>
      <c r="Q231" s="190"/>
      <c r="R231" s="193"/>
      <c r="S231" s="192"/>
      <c r="T231" s="190"/>
      <c r="U231" s="193"/>
      <c r="V231" s="190"/>
      <c r="W231" s="190"/>
      <c r="X231" s="160"/>
      <c r="Y231" s="14">
        <f t="shared" si="4"/>
        <v>19</v>
      </c>
      <c r="Z231" s="68">
        <f t="shared" si="2"/>
        <v>0</v>
      </c>
      <c r="AA231" s="52">
        <f t="shared" si="5"/>
        <v>-11</v>
      </c>
    </row>
    <row r="232" spans="1:27" ht="15" customHeight="1" x14ac:dyDescent="0.3">
      <c r="A232" s="67">
        <f t="shared" si="3"/>
        <v>45514</v>
      </c>
      <c r="B232" s="68">
        <f t="shared" si="0"/>
        <v>0</v>
      </c>
      <c r="C232" s="190"/>
      <c r="D232" s="190"/>
      <c r="E232" s="190"/>
      <c r="F232" s="194"/>
      <c r="G232" s="192"/>
      <c r="H232" s="190"/>
      <c r="I232" s="190"/>
      <c r="J232" s="190"/>
      <c r="K232" s="193"/>
      <c r="L232" s="191">
        <f t="shared" si="6"/>
        <v>0</v>
      </c>
      <c r="M232" s="190"/>
      <c r="N232" s="194"/>
      <c r="O232" s="192"/>
      <c r="P232" s="190"/>
      <c r="Q232" s="190"/>
      <c r="R232" s="193"/>
      <c r="S232" s="192"/>
      <c r="T232" s="190"/>
      <c r="U232" s="193"/>
      <c r="V232" s="190"/>
      <c r="W232" s="190"/>
      <c r="X232" s="160"/>
      <c r="Y232" s="14">
        <f t="shared" si="4"/>
        <v>19</v>
      </c>
      <c r="Z232" s="68">
        <f t="shared" si="2"/>
        <v>0</v>
      </c>
      <c r="AA232" s="52">
        <f t="shared" si="5"/>
        <v>-11</v>
      </c>
    </row>
    <row r="233" spans="1:27" ht="15" customHeight="1" x14ac:dyDescent="0.3">
      <c r="A233" s="67">
        <f t="shared" si="3"/>
        <v>45515</v>
      </c>
      <c r="B233" s="68">
        <f t="shared" si="0"/>
        <v>0</v>
      </c>
      <c r="C233" s="190"/>
      <c r="D233" s="190"/>
      <c r="E233" s="190"/>
      <c r="F233" s="194"/>
      <c r="G233" s="192"/>
      <c r="H233" s="190"/>
      <c r="I233" s="190"/>
      <c r="J233" s="190"/>
      <c r="K233" s="193"/>
      <c r="L233" s="191">
        <f t="shared" si="6"/>
        <v>0</v>
      </c>
      <c r="M233" s="190"/>
      <c r="N233" s="194"/>
      <c r="O233" s="192"/>
      <c r="P233" s="190"/>
      <c r="Q233" s="190"/>
      <c r="R233" s="193"/>
      <c r="S233" s="192"/>
      <c r="T233" s="190"/>
      <c r="U233" s="193"/>
      <c r="V233" s="190"/>
      <c r="W233" s="190"/>
      <c r="X233" s="160"/>
      <c r="Y233" s="14">
        <f t="shared" si="4"/>
        <v>19</v>
      </c>
      <c r="Z233" s="68">
        <f t="shared" si="2"/>
        <v>0</v>
      </c>
      <c r="AA233" s="52">
        <f t="shared" si="5"/>
        <v>-11</v>
      </c>
    </row>
    <row r="234" spans="1:27" ht="15" customHeight="1" x14ac:dyDescent="0.3">
      <c r="A234" s="67">
        <f t="shared" si="3"/>
        <v>45516</v>
      </c>
      <c r="B234" s="68">
        <f t="shared" si="0"/>
        <v>0</v>
      </c>
      <c r="C234" s="190"/>
      <c r="D234" s="190"/>
      <c r="E234" s="190"/>
      <c r="F234" s="194"/>
      <c r="G234" s="192"/>
      <c r="H234" s="190"/>
      <c r="I234" s="190"/>
      <c r="J234" s="190"/>
      <c r="K234" s="193"/>
      <c r="L234" s="191">
        <f t="shared" si="6"/>
        <v>0</v>
      </c>
      <c r="M234" s="190"/>
      <c r="N234" s="194"/>
      <c r="O234" s="192"/>
      <c r="P234" s="190"/>
      <c r="Q234" s="190"/>
      <c r="R234" s="193"/>
      <c r="S234" s="192"/>
      <c r="T234" s="190"/>
      <c r="U234" s="193"/>
      <c r="V234" s="190"/>
      <c r="W234" s="190"/>
      <c r="X234" s="160"/>
      <c r="Y234" s="14">
        <f t="shared" si="4"/>
        <v>19</v>
      </c>
      <c r="Z234" s="68">
        <f t="shared" si="2"/>
        <v>0</v>
      </c>
      <c r="AA234" s="52">
        <f t="shared" si="5"/>
        <v>-11</v>
      </c>
    </row>
    <row r="235" spans="1:27" ht="15" customHeight="1" x14ac:dyDescent="0.3">
      <c r="A235" s="67">
        <f t="shared" si="3"/>
        <v>45517</v>
      </c>
      <c r="B235" s="68">
        <f t="shared" si="0"/>
        <v>0</v>
      </c>
      <c r="C235" s="190"/>
      <c r="D235" s="190"/>
      <c r="E235" s="190"/>
      <c r="F235" s="194"/>
      <c r="G235" s="192"/>
      <c r="H235" s="190"/>
      <c r="I235" s="190"/>
      <c r="J235" s="190"/>
      <c r="K235" s="193"/>
      <c r="L235" s="191">
        <f t="shared" si="6"/>
        <v>0</v>
      </c>
      <c r="M235" s="190"/>
      <c r="N235" s="194"/>
      <c r="O235" s="192"/>
      <c r="P235" s="190"/>
      <c r="Q235" s="190"/>
      <c r="R235" s="193"/>
      <c r="S235" s="192"/>
      <c r="T235" s="190"/>
      <c r="U235" s="193"/>
      <c r="V235" s="190"/>
      <c r="W235" s="190"/>
      <c r="X235" s="160"/>
      <c r="Y235" s="14">
        <f t="shared" si="4"/>
        <v>19</v>
      </c>
      <c r="Z235" s="68">
        <f t="shared" si="2"/>
        <v>0</v>
      </c>
      <c r="AA235" s="52">
        <f t="shared" si="5"/>
        <v>-11</v>
      </c>
    </row>
    <row r="236" spans="1:27" ht="15" customHeight="1" x14ac:dyDescent="0.3">
      <c r="A236" s="67">
        <f t="shared" si="3"/>
        <v>45518</v>
      </c>
      <c r="B236" s="68">
        <f t="shared" si="0"/>
        <v>0</v>
      </c>
      <c r="C236" s="190"/>
      <c r="D236" s="190"/>
      <c r="E236" s="190"/>
      <c r="F236" s="194"/>
      <c r="G236" s="192"/>
      <c r="H236" s="190"/>
      <c r="I236" s="190"/>
      <c r="J236" s="190"/>
      <c r="K236" s="193"/>
      <c r="L236" s="191">
        <f t="shared" si="6"/>
        <v>0</v>
      </c>
      <c r="M236" s="190"/>
      <c r="N236" s="194"/>
      <c r="O236" s="192"/>
      <c r="P236" s="190"/>
      <c r="Q236" s="190"/>
      <c r="R236" s="193"/>
      <c r="S236" s="192"/>
      <c r="T236" s="190"/>
      <c r="U236" s="193"/>
      <c r="V236" s="190"/>
      <c r="W236" s="190"/>
      <c r="X236" s="160"/>
      <c r="Y236" s="14">
        <f t="shared" si="4"/>
        <v>19</v>
      </c>
      <c r="Z236" s="68">
        <f t="shared" si="2"/>
        <v>0</v>
      </c>
      <c r="AA236" s="52">
        <f t="shared" si="5"/>
        <v>-11</v>
      </c>
    </row>
    <row r="237" spans="1:27" ht="15" customHeight="1" x14ac:dyDescent="0.3">
      <c r="A237" s="67">
        <f t="shared" si="3"/>
        <v>45519</v>
      </c>
      <c r="B237" s="68">
        <f t="shared" si="0"/>
        <v>0</v>
      </c>
      <c r="C237" s="190"/>
      <c r="D237" s="190"/>
      <c r="E237" s="190"/>
      <c r="F237" s="194"/>
      <c r="G237" s="192"/>
      <c r="H237" s="190"/>
      <c r="I237" s="190"/>
      <c r="J237" s="190"/>
      <c r="K237" s="193"/>
      <c r="L237" s="191">
        <f t="shared" si="6"/>
        <v>0</v>
      </c>
      <c r="M237" s="190"/>
      <c r="N237" s="194"/>
      <c r="O237" s="192"/>
      <c r="P237" s="190"/>
      <c r="Q237" s="190"/>
      <c r="R237" s="193"/>
      <c r="S237" s="192"/>
      <c r="T237" s="190"/>
      <c r="U237" s="193"/>
      <c r="V237" s="190"/>
      <c r="W237" s="190"/>
      <c r="X237" s="160"/>
      <c r="Y237" s="14">
        <f t="shared" si="4"/>
        <v>19</v>
      </c>
      <c r="Z237" s="68">
        <f t="shared" si="2"/>
        <v>0</v>
      </c>
      <c r="AA237" s="52">
        <f t="shared" si="5"/>
        <v>-11</v>
      </c>
    </row>
    <row r="238" spans="1:27" ht="15" customHeight="1" x14ac:dyDescent="0.3">
      <c r="A238" s="67">
        <f t="shared" si="3"/>
        <v>45520</v>
      </c>
      <c r="B238" s="68">
        <f t="shared" si="0"/>
        <v>0</v>
      </c>
      <c r="C238" s="190"/>
      <c r="D238" s="190"/>
      <c r="E238" s="190"/>
      <c r="F238" s="194"/>
      <c r="G238" s="192"/>
      <c r="H238" s="190"/>
      <c r="I238" s="190"/>
      <c r="J238" s="190"/>
      <c r="K238" s="193"/>
      <c r="L238" s="191">
        <f t="shared" si="6"/>
        <v>0</v>
      </c>
      <c r="M238" s="190"/>
      <c r="N238" s="194"/>
      <c r="O238" s="192"/>
      <c r="P238" s="190"/>
      <c r="Q238" s="190"/>
      <c r="R238" s="193"/>
      <c r="S238" s="192"/>
      <c r="T238" s="190"/>
      <c r="U238" s="193"/>
      <c r="V238" s="190"/>
      <c r="W238" s="190"/>
      <c r="X238" s="160"/>
      <c r="Y238" s="14">
        <f t="shared" si="4"/>
        <v>19</v>
      </c>
      <c r="Z238" s="68">
        <f t="shared" si="2"/>
        <v>0</v>
      </c>
      <c r="AA238" s="52">
        <f t="shared" si="5"/>
        <v>-11</v>
      </c>
    </row>
    <row r="239" spans="1:27" ht="15" customHeight="1" x14ac:dyDescent="0.3">
      <c r="A239" s="67">
        <f t="shared" si="3"/>
        <v>45521</v>
      </c>
      <c r="B239" s="68">
        <f t="shared" si="0"/>
        <v>0</v>
      </c>
      <c r="C239" s="190"/>
      <c r="D239" s="190"/>
      <c r="E239" s="190"/>
      <c r="F239" s="194"/>
      <c r="G239" s="192"/>
      <c r="H239" s="190"/>
      <c r="I239" s="190"/>
      <c r="J239" s="190"/>
      <c r="K239" s="193"/>
      <c r="L239" s="191">
        <f t="shared" si="6"/>
        <v>0</v>
      </c>
      <c r="M239" s="190"/>
      <c r="N239" s="194"/>
      <c r="O239" s="192"/>
      <c r="P239" s="190"/>
      <c r="Q239" s="190"/>
      <c r="R239" s="193"/>
      <c r="S239" s="192"/>
      <c r="T239" s="190"/>
      <c r="U239" s="193"/>
      <c r="V239" s="190"/>
      <c r="W239" s="190"/>
      <c r="X239" s="160"/>
      <c r="Y239" s="14">
        <f t="shared" si="4"/>
        <v>19</v>
      </c>
      <c r="Z239" s="68">
        <f t="shared" si="2"/>
        <v>0</v>
      </c>
      <c r="AA239" s="52">
        <f t="shared" si="5"/>
        <v>-11</v>
      </c>
    </row>
    <row r="240" spans="1:27" ht="15" customHeight="1" x14ac:dyDescent="0.3">
      <c r="A240" s="67">
        <f t="shared" si="3"/>
        <v>45522</v>
      </c>
      <c r="B240" s="68">
        <f t="shared" si="0"/>
        <v>0</v>
      </c>
      <c r="C240" s="190"/>
      <c r="D240" s="190"/>
      <c r="E240" s="190"/>
      <c r="F240" s="194"/>
      <c r="G240" s="192"/>
      <c r="H240" s="190"/>
      <c r="I240" s="190"/>
      <c r="J240" s="190"/>
      <c r="K240" s="193"/>
      <c r="L240" s="191">
        <f t="shared" si="6"/>
        <v>0</v>
      </c>
      <c r="M240" s="190"/>
      <c r="N240" s="194"/>
      <c r="O240" s="192"/>
      <c r="P240" s="190"/>
      <c r="Q240" s="190"/>
      <c r="R240" s="193"/>
      <c r="S240" s="192"/>
      <c r="T240" s="190"/>
      <c r="U240" s="193"/>
      <c r="V240" s="190"/>
      <c r="W240" s="190"/>
      <c r="X240" s="160"/>
      <c r="Y240" s="14">
        <f t="shared" si="4"/>
        <v>19</v>
      </c>
      <c r="Z240" s="68">
        <f t="shared" si="2"/>
        <v>0</v>
      </c>
      <c r="AA240" s="52">
        <f t="shared" si="5"/>
        <v>-11</v>
      </c>
    </row>
    <row r="241" spans="1:27" ht="15" customHeight="1" x14ac:dyDescent="0.3">
      <c r="A241" s="67">
        <f t="shared" si="3"/>
        <v>45523</v>
      </c>
      <c r="B241" s="68">
        <f t="shared" si="0"/>
        <v>0</v>
      </c>
      <c r="C241" s="190"/>
      <c r="D241" s="190"/>
      <c r="E241" s="190"/>
      <c r="F241" s="194"/>
      <c r="G241" s="192"/>
      <c r="H241" s="190"/>
      <c r="I241" s="190"/>
      <c r="J241" s="190"/>
      <c r="K241" s="193"/>
      <c r="L241" s="191">
        <f t="shared" si="6"/>
        <v>0</v>
      </c>
      <c r="M241" s="190"/>
      <c r="N241" s="194"/>
      <c r="O241" s="192"/>
      <c r="P241" s="190"/>
      <c r="Q241" s="190"/>
      <c r="R241" s="193"/>
      <c r="S241" s="192"/>
      <c r="T241" s="190"/>
      <c r="U241" s="193"/>
      <c r="V241" s="190"/>
      <c r="W241" s="190"/>
      <c r="X241" s="160"/>
      <c r="Y241" s="14">
        <f t="shared" si="4"/>
        <v>19</v>
      </c>
      <c r="Z241" s="68">
        <f t="shared" si="2"/>
        <v>0</v>
      </c>
      <c r="AA241" s="52">
        <f t="shared" si="5"/>
        <v>-11</v>
      </c>
    </row>
    <row r="242" spans="1:27" ht="15" customHeight="1" x14ac:dyDescent="0.3">
      <c r="A242" s="67">
        <f t="shared" si="3"/>
        <v>45524</v>
      </c>
      <c r="B242" s="68">
        <f t="shared" si="0"/>
        <v>0</v>
      </c>
      <c r="C242" s="190"/>
      <c r="D242" s="190"/>
      <c r="E242" s="190"/>
      <c r="F242" s="194"/>
      <c r="G242" s="192"/>
      <c r="H242" s="190"/>
      <c r="I242" s="190"/>
      <c r="J242" s="190"/>
      <c r="K242" s="193"/>
      <c r="L242" s="191">
        <f t="shared" si="6"/>
        <v>0</v>
      </c>
      <c r="M242" s="190"/>
      <c r="N242" s="194"/>
      <c r="O242" s="192"/>
      <c r="P242" s="190"/>
      <c r="Q242" s="190"/>
      <c r="R242" s="193"/>
      <c r="S242" s="192"/>
      <c r="T242" s="190"/>
      <c r="U242" s="193"/>
      <c r="V242" s="190"/>
      <c r="W242" s="190"/>
      <c r="X242" s="160"/>
      <c r="Y242" s="14">
        <f t="shared" si="4"/>
        <v>19</v>
      </c>
      <c r="Z242" s="68">
        <f t="shared" si="2"/>
        <v>0</v>
      </c>
      <c r="AA242" s="52">
        <f t="shared" si="5"/>
        <v>-11</v>
      </c>
    </row>
    <row r="243" spans="1:27" ht="15" customHeight="1" x14ac:dyDescent="0.3">
      <c r="A243" s="67">
        <f t="shared" si="3"/>
        <v>45525</v>
      </c>
      <c r="B243" s="68">
        <f t="shared" si="0"/>
        <v>0</v>
      </c>
      <c r="C243" s="190"/>
      <c r="D243" s="190"/>
      <c r="E243" s="190"/>
      <c r="F243" s="194"/>
      <c r="G243" s="192"/>
      <c r="H243" s="190"/>
      <c r="I243" s="190"/>
      <c r="J243" s="190"/>
      <c r="K243" s="193"/>
      <c r="L243" s="191">
        <f t="shared" si="6"/>
        <v>0</v>
      </c>
      <c r="M243" s="190"/>
      <c r="N243" s="194"/>
      <c r="O243" s="192"/>
      <c r="P243" s="190"/>
      <c r="Q243" s="190"/>
      <c r="R243" s="193"/>
      <c r="S243" s="192"/>
      <c r="T243" s="190"/>
      <c r="U243" s="193"/>
      <c r="V243" s="190"/>
      <c r="W243" s="190"/>
      <c r="X243" s="160"/>
      <c r="Y243" s="14">
        <f t="shared" si="4"/>
        <v>19</v>
      </c>
      <c r="Z243" s="68">
        <f t="shared" si="2"/>
        <v>0</v>
      </c>
      <c r="AA243" s="52">
        <f t="shared" si="5"/>
        <v>-11</v>
      </c>
    </row>
    <row r="244" spans="1:27" ht="15" customHeight="1" x14ac:dyDescent="0.3">
      <c r="A244" s="67">
        <f t="shared" si="3"/>
        <v>45526</v>
      </c>
      <c r="B244" s="68">
        <f t="shared" si="0"/>
        <v>0</v>
      </c>
      <c r="C244" s="190"/>
      <c r="D244" s="190"/>
      <c r="E244" s="190"/>
      <c r="F244" s="194"/>
      <c r="G244" s="192"/>
      <c r="H244" s="190"/>
      <c r="I244" s="190"/>
      <c r="J244" s="190"/>
      <c r="K244" s="193"/>
      <c r="L244" s="191">
        <f t="shared" si="6"/>
        <v>0</v>
      </c>
      <c r="M244" s="190"/>
      <c r="N244" s="194"/>
      <c r="O244" s="192"/>
      <c r="P244" s="190"/>
      <c r="Q244" s="190"/>
      <c r="R244" s="193"/>
      <c r="S244" s="192"/>
      <c r="T244" s="190"/>
      <c r="U244" s="193"/>
      <c r="V244" s="190"/>
      <c r="W244" s="190"/>
      <c r="X244" s="160"/>
      <c r="Y244" s="14">
        <f t="shared" si="4"/>
        <v>19</v>
      </c>
      <c r="Z244" s="68">
        <f t="shared" si="2"/>
        <v>0</v>
      </c>
      <c r="AA244" s="52">
        <f t="shared" si="5"/>
        <v>-11</v>
      </c>
    </row>
    <row r="245" spans="1:27" ht="15" customHeight="1" x14ac:dyDescent="0.3">
      <c r="A245" s="67">
        <f t="shared" si="3"/>
        <v>45527</v>
      </c>
      <c r="B245" s="68">
        <f t="shared" si="0"/>
        <v>0</v>
      </c>
      <c r="C245" s="190"/>
      <c r="D245" s="190"/>
      <c r="E245" s="190"/>
      <c r="F245" s="194"/>
      <c r="G245" s="192"/>
      <c r="H245" s="190"/>
      <c r="I245" s="190"/>
      <c r="J245" s="190"/>
      <c r="K245" s="193"/>
      <c r="L245" s="191">
        <f t="shared" si="6"/>
        <v>0</v>
      </c>
      <c r="M245" s="190"/>
      <c r="N245" s="194"/>
      <c r="O245" s="192"/>
      <c r="P245" s="190"/>
      <c r="Q245" s="190"/>
      <c r="R245" s="193"/>
      <c r="S245" s="192"/>
      <c r="T245" s="190"/>
      <c r="U245" s="193"/>
      <c r="V245" s="190"/>
      <c r="W245" s="190"/>
      <c r="X245" s="160"/>
      <c r="Y245" s="14">
        <f t="shared" si="4"/>
        <v>19</v>
      </c>
      <c r="Z245" s="68">
        <f t="shared" si="2"/>
        <v>0</v>
      </c>
      <c r="AA245" s="52">
        <f t="shared" si="5"/>
        <v>-11</v>
      </c>
    </row>
    <row r="246" spans="1:27" ht="15" customHeight="1" x14ac:dyDescent="0.3">
      <c r="A246" s="67">
        <f t="shared" si="3"/>
        <v>45528</v>
      </c>
      <c r="B246" s="68">
        <f t="shared" si="0"/>
        <v>0</v>
      </c>
      <c r="C246" s="190"/>
      <c r="D246" s="190"/>
      <c r="E246" s="190"/>
      <c r="F246" s="194"/>
      <c r="G246" s="192"/>
      <c r="H246" s="190"/>
      <c r="I246" s="190"/>
      <c r="J246" s="190"/>
      <c r="K246" s="193"/>
      <c r="L246" s="191">
        <f t="shared" si="6"/>
        <v>0</v>
      </c>
      <c r="M246" s="190"/>
      <c r="N246" s="194"/>
      <c r="O246" s="192"/>
      <c r="P246" s="190"/>
      <c r="Q246" s="190"/>
      <c r="R246" s="193"/>
      <c r="S246" s="192"/>
      <c r="T246" s="190"/>
      <c r="U246" s="193"/>
      <c r="V246" s="190"/>
      <c r="W246" s="190"/>
      <c r="X246" s="160"/>
      <c r="Y246" s="14">
        <f t="shared" si="4"/>
        <v>19</v>
      </c>
      <c r="Z246" s="68">
        <f t="shared" si="2"/>
        <v>0</v>
      </c>
      <c r="AA246" s="52">
        <f t="shared" si="5"/>
        <v>-11</v>
      </c>
    </row>
    <row r="247" spans="1:27" ht="15" customHeight="1" x14ac:dyDescent="0.3">
      <c r="A247" s="67">
        <f t="shared" si="3"/>
        <v>45529</v>
      </c>
      <c r="B247" s="68">
        <f t="shared" si="0"/>
        <v>0</v>
      </c>
      <c r="C247" s="190"/>
      <c r="D247" s="190"/>
      <c r="E247" s="190"/>
      <c r="F247" s="194"/>
      <c r="G247" s="192"/>
      <c r="H247" s="190"/>
      <c r="I247" s="190"/>
      <c r="J247" s="190"/>
      <c r="K247" s="193"/>
      <c r="L247" s="191">
        <f t="shared" si="6"/>
        <v>0</v>
      </c>
      <c r="M247" s="190"/>
      <c r="N247" s="194"/>
      <c r="O247" s="192"/>
      <c r="P247" s="190"/>
      <c r="Q247" s="190"/>
      <c r="R247" s="193"/>
      <c r="S247" s="192"/>
      <c r="T247" s="190"/>
      <c r="U247" s="193"/>
      <c r="V247" s="190"/>
      <c r="W247" s="190"/>
      <c r="X247" s="160"/>
      <c r="Y247" s="14">
        <f t="shared" si="4"/>
        <v>19</v>
      </c>
      <c r="Z247" s="68">
        <f t="shared" si="2"/>
        <v>0</v>
      </c>
      <c r="AA247" s="52">
        <f t="shared" si="5"/>
        <v>-11</v>
      </c>
    </row>
    <row r="248" spans="1:27" ht="15" customHeight="1" x14ac:dyDescent="0.3">
      <c r="A248" s="67">
        <f t="shared" si="3"/>
        <v>45530</v>
      </c>
      <c r="B248" s="68">
        <f t="shared" si="0"/>
        <v>0</v>
      </c>
      <c r="C248" s="190"/>
      <c r="D248" s="190"/>
      <c r="E248" s="190"/>
      <c r="F248" s="194"/>
      <c r="G248" s="192"/>
      <c r="H248" s="190"/>
      <c r="I248" s="190"/>
      <c r="J248" s="190"/>
      <c r="K248" s="193"/>
      <c r="L248" s="191">
        <f t="shared" si="6"/>
        <v>0</v>
      </c>
      <c r="M248" s="190"/>
      <c r="N248" s="194"/>
      <c r="O248" s="192"/>
      <c r="P248" s="190"/>
      <c r="Q248" s="190"/>
      <c r="R248" s="193"/>
      <c r="S248" s="192"/>
      <c r="T248" s="190"/>
      <c r="U248" s="193"/>
      <c r="V248" s="190"/>
      <c r="W248" s="190"/>
      <c r="X248" s="160"/>
      <c r="Y248" s="14">
        <f t="shared" si="4"/>
        <v>19</v>
      </c>
      <c r="Z248" s="68">
        <f t="shared" si="2"/>
        <v>0</v>
      </c>
      <c r="AA248" s="52">
        <f t="shared" si="5"/>
        <v>-11</v>
      </c>
    </row>
    <row r="249" spans="1:27" ht="15" customHeight="1" x14ac:dyDescent="0.3">
      <c r="A249" s="67">
        <f t="shared" si="3"/>
        <v>45531</v>
      </c>
      <c r="B249" s="68">
        <f t="shared" si="0"/>
        <v>0</v>
      </c>
      <c r="C249" s="190"/>
      <c r="D249" s="190"/>
      <c r="E249" s="190"/>
      <c r="F249" s="194"/>
      <c r="G249" s="192"/>
      <c r="H249" s="190"/>
      <c r="I249" s="190"/>
      <c r="J249" s="190"/>
      <c r="K249" s="193"/>
      <c r="L249" s="191">
        <f t="shared" si="6"/>
        <v>0</v>
      </c>
      <c r="M249" s="190"/>
      <c r="N249" s="194"/>
      <c r="O249" s="192"/>
      <c r="P249" s="190"/>
      <c r="Q249" s="190"/>
      <c r="R249" s="193"/>
      <c r="S249" s="192"/>
      <c r="T249" s="190"/>
      <c r="U249" s="193"/>
      <c r="V249" s="190"/>
      <c r="W249" s="190"/>
      <c r="X249" s="160"/>
      <c r="Y249" s="14">
        <f t="shared" si="4"/>
        <v>19</v>
      </c>
      <c r="Z249" s="68">
        <f t="shared" si="2"/>
        <v>0</v>
      </c>
      <c r="AA249" s="52">
        <f t="shared" si="5"/>
        <v>-11</v>
      </c>
    </row>
    <row r="250" spans="1:27" ht="15" customHeight="1" x14ac:dyDescent="0.3">
      <c r="A250" s="67">
        <f t="shared" si="3"/>
        <v>45532</v>
      </c>
      <c r="B250" s="68">
        <f t="shared" si="0"/>
        <v>0</v>
      </c>
      <c r="C250" s="190"/>
      <c r="D250" s="190"/>
      <c r="E250" s="190"/>
      <c r="F250" s="194"/>
      <c r="G250" s="192"/>
      <c r="H250" s="190"/>
      <c r="I250" s="190"/>
      <c r="J250" s="190"/>
      <c r="K250" s="193"/>
      <c r="L250" s="191">
        <f t="shared" si="6"/>
        <v>0</v>
      </c>
      <c r="M250" s="190"/>
      <c r="N250" s="194"/>
      <c r="O250" s="192"/>
      <c r="P250" s="190"/>
      <c r="Q250" s="190"/>
      <c r="R250" s="193"/>
      <c r="S250" s="192"/>
      <c r="T250" s="190"/>
      <c r="U250" s="193"/>
      <c r="V250" s="190"/>
      <c r="W250" s="190"/>
      <c r="X250" s="160"/>
      <c r="Y250" s="14">
        <f t="shared" si="4"/>
        <v>19</v>
      </c>
      <c r="Z250" s="68">
        <f t="shared" si="2"/>
        <v>0</v>
      </c>
      <c r="AA250" s="52">
        <f t="shared" si="5"/>
        <v>-11</v>
      </c>
    </row>
    <row r="251" spans="1:27" ht="15" customHeight="1" x14ac:dyDescent="0.3">
      <c r="A251" s="67">
        <f t="shared" si="3"/>
        <v>45533</v>
      </c>
      <c r="B251" s="68">
        <f t="shared" si="0"/>
        <v>0</v>
      </c>
      <c r="C251" s="190"/>
      <c r="D251" s="190"/>
      <c r="E251" s="190"/>
      <c r="F251" s="194"/>
      <c r="G251" s="192"/>
      <c r="H251" s="190"/>
      <c r="I251" s="190"/>
      <c r="J251" s="190"/>
      <c r="K251" s="193"/>
      <c r="L251" s="191">
        <f t="shared" si="6"/>
        <v>0</v>
      </c>
      <c r="M251" s="190"/>
      <c r="N251" s="194"/>
      <c r="O251" s="192"/>
      <c r="P251" s="190"/>
      <c r="Q251" s="190"/>
      <c r="R251" s="193"/>
      <c r="S251" s="192"/>
      <c r="T251" s="190"/>
      <c r="U251" s="193"/>
      <c r="V251" s="190"/>
      <c r="W251" s="190"/>
      <c r="X251" s="160"/>
      <c r="Y251" s="14">
        <f t="shared" si="4"/>
        <v>19</v>
      </c>
      <c r="Z251" s="68">
        <f t="shared" si="2"/>
        <v>0</v>
      </c>
      <c r="AA251" s="52">
        <f t="shared" si="5"/>
        <v>-11</v>
      </c>
    </row>
    <row r="252" spans="1:27" ht="15" customHeight="1" x14ac:dyDescent="0.3">
      <c r="A252" s="67">
        <f t="shared" si="3"/>
        <v>45534</v>
      </c>
      <c r="B252" s="68">
        <f t="shared" si="0"/>
        <v>0</v>
      </c>
      <c r="C252" s="190"/>
      <c r="D252" s="190"/>
      <c r="E252" s="190"/>
      <c r="F252" s="194"/>
      <c r="G252" s="192"/>
      <c r="H252" s="190"/>
      <c r="I252" s="190"/>
      <c r="J252" s="190"/>
      <c r="K252" s="193"/>
      <c r="L252" s="191">
        <f t="shared" si="6"/>
        <v>0</v>
      </c>
      <c r="M252" s="190"/>
      <c r="N252" s="194"/>
      <c r="O252" s="192"/>
      <c r="P252" s="190"/>
      <c r="Q252" s="190"/>
      <c r="R252" s="193"/>
      <c r="S252" s="192"/>
      <c r="T252" s="190"/>
      <c r="U252" s="193"/>
      <c r="V252" s="190"/>
      <c r="W252" s="190"/>
      <c r="X252" s="160"/>
      <c r="Y252" s="14">
        <f t="shared" si="4"/>
        <v>19</v>
      </c>
      <c r="Z252" s="68">
        <f t="shared" si="2"/>
        <v>0</v>
      </c>
      <c r="AA252" s="52">
        <f t="shared" si="5"/>
        <v>-11</v>
      </c>
    </row>
    <row r="253" spans="1:27" ht="15" customHeight="1" x14ac:dyDescent="0.3">
      <c r="A253" s="67">
        <f t="shared" si="3"/>
        <v>45535</v>
      </c>
      <c r="B253" s="68">
        <f t="shared" si="0"/>
        <v>0</v>
      </c>
      <c r="C253" s="185"/>
      <c r="D253" s="185"/>
      <c r="E253" s="185"/>
      <c r="F253" s="186"/>
      <c r="G253" s="187"/>
      <c r="H253" s="185"/>
      <c r="I253" s="185"/>
      <c r="J253" s="185"/>
      <c r="K253" s="188"/>
      <c r="L253" s="191">
        <f t="shared" si="6"/>
        <v>0</v>
      </c>
      <c r="M253" s="190"/>
      <c r="N253" s="194"/>
      <c r="O253" s="192"/>
      <c r="P253" s="190"/>
      <c r="Q253" s="190"/>
      <c r="R253" s="193"/>
      <c r="S253" s="192"/>
      <c r="T253" s="190"/>
      <c r="U253" s="193"/>
      <c r="V253" s="190"/>
      <c r="W253" s="190"/>
      <c r="X253" s="160"/>
      <c r="Y253" s="14">
        <f t="shared" si="4"/>
        <v>19</v>
      </c>
      <c r="Z253" s="68">
        <f t="shared" si="2"/>
        <v>0</v>
      </c>
      <c r="AA253" s="52">
        <f t="shared" si="5"/>
        <v>-11</v>
      </c>
    </row>
    <row r="254" spans="1:27" ht="15" customHeight="1" x14ac:dyDescent="0.3">
      <c r="A254" s="67">
        <f t="shared" si="3"/>
        <v>45536</v>
      </c>
      <c r="B254" s="68">
        <f t="shared" si="0"/>
        <v>1</v>
      </c>
      <c r="C254" s="190">
        <v>3</v>
      </c>
      <c r="D254" s="185">
        <v>28</v>
      </c>
      <c r="E254" s="185">
        <v>1</v>
      </c>
      <c r="F254" s="186">
        <v>1</v>
      </c>
      <c r="G254" s="187">
        <v>0</v>
      </c>
      <c r="H254" s="185">
        <v>0</v>
      </c>
      <c r="I254" s="185">
        <v>0</v>
      </c>
      <c r="J254" s="190">
        <v>0</v>
      </c>
      <c r="K254" s="188">
        <v>1</v>
      </c>
      <c r="L254" s="191">
        <f t="shared" si="6"/>
        <v>0</v>
      </c>
      <c r="M254" s="185">
        <v>0</v>
      </c>
      <c r="N254" s="186">
        <v>1</v>
      </c>
      <c r="O254" s="192">
        <v>1</v>
      </c>
      <c r="P254" s="190">
        <v>0</v>
      </c>
      <c r="Q254" s="190">
        <v>0</v>
      </c>
      <c r="R254" s="193">
        <v>0</v>
      </c>
      <c r="S254" s="187">
        <v>0</v>
      </c>
      <c r="T254" s="185">
        <v>0</v>
      </c>
      <c r="U254" s="188">
        <v>0</v>
      </c>
      <c r="V254" s="185">
        <v>1</v>
      </c>
      <c r="W254" s="185">
        <v>1</v>
      </c>
      <c r="X254" s="166">
        <v>0</v>
      </c>
      <c r="Y254" s="14">
        <f t="shared" si="4"/>
        <v>20</v>
      </c>
      <c r="Z254" s="68">
        <f t="shared" si="2"/>
        <v>0</v>
      </c>
      <c r="AA254" s="52">
        <f t="shared" si="5"/>
        <v>-12</v>
      </c>
    </row>
    <row r="255" spans="1:27" ht="15" customHeight="1" x14ac:dyDescent="0.3">
      <c r="A255" s="67">
        <f t="shared" si="3"/>
        <v>45537</v>
      </c>
      <c r="B255" s="68">
        <f t="shared" si="0"/>
        <v>1</v>
      </c>
      <c r="C255" s="190">
        <v>2</v>
      </c>
      <c r="D255" s="185">
        <v>15</v>
      </c>
      <c r="E255" s="185">
        <v>0</v>
      </c>
      <c r="F255" s="186">
        <v>0</v>
      </c>
      <c r="G255" s="187">
        <v>0</v>
      </c>
      <c r="H255" s="185">
        <v>0</v>
      </c>
      <c r="I255" s="185">
        <v>0</v>
      </c>
      <c r="J255" s="190"/>
      <c r="K255" s="188">
        <v>0</v>
      </c>
      <c r="L255" s="191">
        <f t="shared" si="6"/>
        <v>0</v>
      </c>
      <c r="M255" s="185">
        <v>0</v>
      </c>
      <c r="N255" s="186">
        <v>0</v>
      </c>
      <c r="O255" s="192"/>
      <c r="P255" s="190"/>
      <c r="Q255" s="190"/>
      <c r="R255" s="193"/>
      <c r="S255" s="187">
        <v>0</v>
      </c>
      <c r="T255" s="185">
        <v>0</v>
      </c>
      <c r="U255" s="188">
        <v>0</v>
      </c>
      <c r="V255" s="185">
        <v>0</v>
      </c>
      <c r="W255" s="185">
        <v>0</v>
      </c>
      <c r="X255" s="166">
        <v>0</v>
      </c>
      <c r="Y255" s="14">
        <f t="shared" si="4"/>
        <v>20</v>
      </c>
      <c r="Z255" s="68">
        <f t="shared" si="2"/>
        <v>0</v>
      </c>
      <c r="AA255" s="52">
        <f t="shared" si="5"/>
        <v>-12</v>
      </c>
    </row>
    <row r="256" spans="1:27" ht="15" customHeight="1" x14ac:dyDescent="0.3">
      <c r="A256" s="67">
        <f t="shared" si="3"/>
        <v>45538</v>
      </c>
      <c r="B256" s="68">
        <f t="shared" si="0"/>
        <v>1</v>
      </c>
      <c r="C256" s="190">
        <v>3</v>
      </c>
      <c r="D256" s="185">
        <v>20</v>
      </c>
      <c r="E256" s="185">
        <v>0</v>
      </c>
      <c r="F256" s="186">
        <v>0</v>
      </c>
      <c r="G256" s="187">
        <v>0</v>
      </c>
      <c r="H256" s="185">
        <v>0</v>
      </c>
      <c r="I256" s="185">
        <v>0</v>
      </c>
      <c r="J256" s="190"/>
      <c r="K256" s="188">
        <v>0</v>
      </c>
      <c r="L256" s="191">
        <f t="shared" si="6"/>
        <v>0</v>
      </c>
      <c r="M256" s="185">
        <v>0</v>
      </c>
      <c r="N256" s="186">
        <v>0</v>
      </c>
      <c r="O256" s="192"/>
      <c r="P256" s="190"/>
      <c r="Q256" s="190"/>
      <c r="R256" s="193"/>
      <c r="S256" s="187">
        <v>0</v>
      </c>
      <c r="T256" s="185">
        <v>0</v>
      </c>
      <c r="U256" s="188">
        <v>0</v>
      </c>
      <c r="V256" s="185">
        <v>0</v>
      </c>
      <c r="W256" s="185">
        <v>0</v>
      </c>
      <c r="X256" s="166">
        <v>9000</v>
      </c>
      <c r="Y256" s="14">
        <f t="shared" si="4"/>
        <v>20</v>
      </c>
      <c r="Z256" s="68">
        <f t="shared" si="2"/>
        <v>0</v>
      </c>
      <c r="AA256" s="52">
        <f t="shared" si="5"/>
        <v>-12</v>
      </c>
    </row>
    <row r="257" spans="1:27" ht="15" customHeight="1" x14ac:dyDescent="0.3">
      <c r="A257" s="67">
        <f t="shared" si="3"/>
        <v>45539</v>
      </c>
      <c r="B257" s="68">
        <f t="shared" si="0"/>
        <v>1</v>
      </c>
      <c r="C257" s="190">
        <v>3</v>
      </c>
      <c r="D257" s="185">
        <v>20</v>
      </c>
      <c r="E257" s="185">
        <v>0</v>
      </c>
      <c r="F257" s="186">
        <v>0</v>
      </c>
      <c r="G257" s="187">
        <v>0</v>
      </c>
      <c r="H257" s="185">
        <v>0</v>
      </c>
      <c r="I257" s="185">
        <v>0</v>
      </c>
      <c r="J257" s="190"/>
      <c r="K257" s="188">
        <v>0</v>
      </c>
      <c r="L257" s="191">
        <f t="shared" si="6"/>
        <v>0</v>
      </c>
      <c r="M257" s="185">
        <v>0</v>
      </c>
      <c r="N257" s="186">
        <v>0</v>
      </c>
      <c r="O257" s="192"/>
      <c r="P257" s="190"/>
      <c r="Q257" s="190"/>
      <c r="R257" s="193"/>
      <c r="S257" s="187">
        <v>0</v>
      </c>
      <c r="T257" s="185">
        <v>0</v>
      </c>
      <c r="U257" s="188">
        <v>0</v>
      </c>
      <c r="V257" s="185">
        <v>0</v>
      </c>
      <c r="W257" s="185">
        <v>0</v>
      </c>
      <c r="X257" s="166">
        <v>0</v>
      </c>
      <c r="Y257" s="14">
        <f t="shared" si="4"/>
        <v>20</v>
      </c>
      <c r="Z257" s="68">
        <f t="shared" si="2"/>
        <v>0</v>
      </c>
      <c r="AA257" s="52">
        <f t="shared" si="5"/>
        <v>-12</v>
      </c>
    </row>
    <row r="258" spans="1:27" ht="15" customHeight="1" x14ac:dyDescent="0.3">
      <c r="A258" s="67">
        <f t="shared" si="3"/>
        <v>45540</v>
      </c>
      <c r="B258" s="68">
        <f t="shared" si="0"/>
        <v>1</v>
      </c>
      <c r="C258" s="190">
        <v>3</v>
      </c>
      <c r="D258" s="185">
        <v>20</v>
      </c>
      <c r="E258" s="185">
        <v>0</v>
      </c>
      <c r="F258" s="186">
        <v>0</v>
      </c>
      <c r="G258" s="187">
        <v>0</v>
      </c>
      <c r="H258" s="185">
        <v>0</v>
      </c>
      <c r="I258" s="185">
        <v>0</v>
      </c>
      <c r="J258" s="190"/>
      <c r="K258" s="188">
        <v>0</v>
      </c>
      <c r="L258" s="191">
        <f t="shared" si="6"/>
        <v>0</v>
      </c>
      <c r="M258" s="185">
        <v>0</v>
      </c>
      <c r="N258" s="186">
        <v>0</v>
      </c>
      <c r="O258" s="192"/>
      <c r="P258" s="190"/>
      <c r="Q258" s="190"/>
      <c r="R258" s="193"/>
      <c r="S258" s="187">
        <v>0</v>
      </c>
      <c r="T258" s="185">
        <v>0</v>
      </c>
      <c r="U258" s="188">
        <v>0</v>
      </c>
      <c r="V258" s="185">
        <v>0</v>
      </c>
      <c r="W258" s="185">
        <v>0</v>
      </c>
      <c r="X258" s="166">
        <v>0</v>
      </c>
      <c r="Y258" s="14">
        <f t="shared" si="4"/>
        <v>20</v>
      </c>
      <c r="Z258" s="68">
        <f t="shared" si="2"/>
        <v>0</v>
      </c>
      <c r="AA258" s="52">
        <f t="shared" si="5"/>
        <v>-12</v>
      </c>
    </row>
    <row r="259" spans="1:27" ht="15" customHeight="1" x14ac:dyDescent="0.3">
      <c r="A259" s="67">
        <f t="shared" si="3"/>
        <v>45541</v>
      </c>
      <c r="B259" s="68">
        <f t="shared" si="0"/>
        <v>1</v>
      </c>
      <c r="C259" s="190">
        <v>3</v>
      </c>
      <c r="D259" s="185">
        <v>20</v>
      </c>
      <c r="E259" s="185">
        <v>0</v>
      </c>
      <c r="F259" s="186">
        <v>0</v>
      </c>
      <c r="G259" s="187">
        <v>0</v>
      </c>
      <c r="H259" s="185">
        <v>0</v>
      </c>
      <c r="I259" s="185">
        <v>0</v>
      </c>
      <c r="J259" s="190"/>
      <c r="K259" s="188">
        <v>0</v>
      </c>
      <c r="L259" s="191">
        <f t="shared" si="6"/>
        <v>0</v>
      </c>
      <c r="M259" s="185">
        <v>0</v>
      </c>
      <c r="N259" s="186">
        <v>0</v>
      </c>
      <c r="O259" s="192"/>
      <c r="P259" s="190"/>
      <c r="Q259" s="190"/>
      <c r="R259" s="193"/>
      <c r="S259" s="187">
        <v>0</v>
      </c>
      <c r="T259" s="185">
        <v>0</v>
      </c>
      <c r="U259" s="188">
        <v>0</v>
      </c>
      <c r="V259" s="185">
        <v>0</v>
      </c>
      <c r="W259" s="185">
        <v>0</v>
      </c>
      <c r="X259" s="166">
        <v>0</v>
      </c>
      <c r="Y259" s="14">
        <f t="shared" si="4"/>
        <v>20</v>
      </c>
      <c r="Z259" s="68">
        <f t="shared" si="2"/>
        <v>0</v>
      </c>
      <c r="AA259" s="52">
        <f t="shared" si="5"/>
        <v>-12</v>
      </c>
    </row>
    <row r="260" spans="1:27" ht="15" customHeight="1" x14ac:dyDescent="0.3">
      <c r="A260" s="67">
        <f t="shared" si="3"/>
        <v>45542</v>
      </c>
      <c r="B260" s="68">
        <f t="shared" si="0"/>
        <v>0</v>
      </c>
      <c r="C260" s="190"/>
      <c r="D260" s="185"/>
      <c r="E260" s="185"/>
      <c r="F260" s="186"/>
      <c r="G260" s="187"/>
      <c r="H260" s="185"/>
      <c r="I260" s="185"/>
      <c r="J260" s="190"/>
      <c r="K260" s="188"/>
      <c r="L260" s="191">
        <f t="shared" si="6"/>
        <v>0</v>
      </c>
      <c r="M260" s="185"/>
      <c r="N260" s="186"/>
      <c r="O260" s="192"/>
      <c r="P260" s="190"/>
      <c r="Q260" s="190"/>
      <c r="R260" s="193"/>
      <c r="S260" s="187"/>
      <c r="T260" s="185"/>
      <c r="U260" s="188"/>
      <c r="V260" s="185"/>
      <c r="W260" s="185"/>
      <c r="X260" s="166"/>
      <c r="Y260" s="14">
        <f t="shared" si="4"/>
        <v>20</v>
      </c>
      <c r="Z260" s="68">
        <f t="shared" si="2"/>
        <v>0</v>
      </c>
      <c r="AA260" s="52">
        <f t="shared" si="5"/>
        <v>-12</v>
      </c>
    </row>
    <row r="261" spans="1:27" ht="15" customHeight="1" x14ac:dyDescent="0.3">
      <c r="A261" s="67">
        <f t="shared" si="3"/>
        <v>45543</v>
      </c>
      <c r="B261" s="68">
        <f t="shared" si="0"/>
        <v>0</v>
      </c>
      <c r="C261" s="190"/>
      <c r="D261" s="185"/>
      <c r="E261" s="185"/>
      <c r="F261" s="186"/>
      <c r="G261" s="187"/>
      <c r="H261" s="185"/>
      <c r="I261" s="185"/>
      <c r="J261" s="190"/>
      <c r="K261" s="188"/>
      <c r="L261" s="191">
        <f t="shared" si="6"/>
        <v>0</v>
      </c>
      <c r="M261" s="185"/>
      <c r="N261" s="186"/>
      <c r="O261" s="192"/>
      <c r="P261" s="190"/>
      <c r="Q261" s="190"/>
      <c r="R261" s="193"/>
      <c r="S261" s="187"/>
      <c r="T261" s="185"/>
      <c r="U261" s="188"/>
      <c r="V261" s="185"/>
      <c r="W261" s="185"/>
      <c r="X261" s="166"/>
      <c r="Y261" s="14">
        <f t="shared" si="4"/>
        <v>20</v>
      </c>
      <c r="Z261" s="68">
        <f t="shared" si="2"/>
        <v>0</v>
      </c>
      <c r="AA261" s="52">
        <f t="shared" si="5"/>
        <v>-12</v>
      </c>
    </row>
    <row r="262" spans="1:27" ht="15" customHeight="1" x14ac:dyDescent="0.3">
      <c r="A262" s="67">
        <f t="shared" si="3"/>
        <v>45544</v>
      </c>
      <c r="B262" s="68">
        <f t="shared" si="0"/>
        <v>1</v>
      </c>
      <c r="C262" s="190">
        <v>3</v>
      </c>
      <c r="D262" s="185">
        <v>25</v>
      </c>
      <c r="E262" s="185">
        <v>0</v>
      </c>
      <c r="F262" s="186">
        <v>0</v>
      </c>
      <c r="G262" s="187">
        <v>0</v>
      </c>
      <c r="H262" s="185">
        <v>0</v>
      </c>
      <c r="I262" s="185">
        <v>0</v>
      </c>
      <c r="J262" s="190"/>
      <c r="K262" s="188">
        <v>0</v>
      </c>
      <c r="L262" s="191">
        <f t="shared" si="6"/>
        <v>0</v>
      </c>
      <c r="M262" s="185">
        <v>0</v>
      </c>
      <c r="N262" s="186">
        <v>0</v>
      </c>
      <c r="O262" s="192"/>
      <c r="P262" s="190"/>
      <c r="Q262" s="190"/>
      <c r="R262" s="193"/>
      <c r="S262" s="187">
        <v>0</v>
      </c>
      <c r="T262" s="185">
        <v>0</v>
      </c>
      <c r="U262" s="188">
        <v>0</v>
      </c>
      <c r="V262" s="185">
        <v>0</v>
      </c>
      <c r="W262" s="185">
        <v>0</v>
      </c>
      <c r="X262" s="166">
        <v>0</v>
      </c>
      <c r="Y262" s="14">
        <f t="shared" si="4"/>
        <v>20</v>
      </c>
      <c r="Z262" s="68">
        <f t="shared" si="2"/>
        <v>0</v>
      </c>
      <c r="AA262" s="52">
        <f t="shared" si="5"/>
        <v>-12</v>
      </c>
    </row>
    <row r="263" spans="1:27" ht="15" customHeight="1" x14ac:dyDescent="0.3">
      <c r="A263" s="67">
        <f t="shared" si="3"/>
        <v>45545</v>
      </c>
      <c r="B263" s="68">
        <f t="shared" si="0"/>
        <v>1</v>
      </c>
      <c r="C263" s="190">
        <v>3</v>
      </c>
      <c r="D263" s="185">
        <v>35</v>
      </c>
      <c r="E263" s="185">
        <v>0</v>
      </c>
      <c r="F263" s="186">
        <v>0</v>
      </c>
      <c r="G263" s="187">
        <v>0</v>
      </c>
      <c r="H263" s="185">
        <v>0</v>
      </c>
      <c r="I263" s="185">
        <v>0</v>
      </c>
      <c r="J263" s="190"/>
      <c r="K263" s="188">
        <v>0</v>
      </c>
      <c r="L263" s="191">
        <f t="shared" si="6"/>
        <v>0</v>
      </c>
      <c r="M263" s="185">
        <v>0</v>
      </c>
      <c r="N263" s="186">
        <v>0</v>
      </c>
      <c r="O263" s="192"/>
      <c r="P263" s="190"/>
      <c r="Q263" s="190"/>
      <c r="R263" s="193"/>
      <c r="S263" s="187">
        <v>0</v>
      </c>
      <c r="T263" s="185">
        <v>0</v>
      </c>
      <c r="U263" s="188">
        <v>0</v>
      </c>
      <c r="V263" s="185">
        <v>0</v>
      </c>
      <c r="W263" s="185">
        <v>0</v>
      </c>
      <c r="X263" s="166">
        <v>0</v>
      </c>
      <c r="Y263" s="14">
        <f t="shared" si="4"/>
        <v>20</v>
      </c>
      <c r="Z263" s="68">
        <f t="shared" si="2"/>
        <v>0</v>
      </c>
      <c r="AA263" s="52">
        <f t="shared" si="5"/>
        <v>-12</v>
      </c>
    </row>
    <row r="264" spans="1:27" ht="15" customHeight="1" x14ac:dyDescent="0.3">
      <c r="A264" s="67">
        <f t="shared" si="3"/>
        <v>45546</v>
      </c>
      <c r="B264" s="68">
        <f t="shared" si="0"/>
        <v>1</v>
      </c>
      <c r="C264" s="190">
        <v>3</v>
      </c>
      <c r="D264" s="185">
        <v>29</v>
      </c>
      <c r="E264" s="185">
        <v>1</v>
      </c>
      <c r="F264" s="186">
        <v>0</v>
      </c>
      <c r="G264" s="187">
        <v>0</v>
      </c>
      <c r="H264" s="185">
        <v>0</v>
      </c>
      <c r="I264" s="185">
        <v>0</v>
      </c>
      <c r="J264" s="190"/>
      <c r="K264" s="188">
        <v>0</v>
      </c>
      <c r="L264" s="191">
        <f t="shared" si="6"/>
        <v>1</v>
      </c>
      <c r="M264" s="185">
        <v>0</v>
      </c>
      <c r="N264" s="186">
        <v>0</v>
      </c>
      <c r="O264" s="192"/>
      <c r="P264" s="190"/>
      <c r="Q264" s="190"/>
      <c r="R264" s="193"/>
      <c r="S264" s="187">
        <v>0</v>
      </c>
      <c r="T264" s="185">
        <v>0</v>
      </c>
      <c r="U264" s="188">
        <v>0</v>
      </c>
      <c r="V264" s="185">
        <v>0</v>
      </c>
      <c r="W264" s="185">
        <v>0</v>
      </c>
      <c r="X264" s="166">
        <v>0</v>
      </c>
      <c r="Y264" s="14">
        <f t="shared" si="4"/>
        <v>20</v>
      </c>
      <c r="Z264" s="68">
        <f t="shared" si="2"/>
        <v>0</v>
      </c>
      <c r="AA264" s="52">
        <f t="shared" si="5"/>
        <v>-12</v>
      </c>
    </row>
    <row r="265" spans="1:27" ht="15" customHeight="1" x14ac:dyDescent="0.3">
      <c r="A265" s="67">
        <f t="shared" si="3"/>
        <v>45547</v>
      </c>
      <c r="B265" s="68">
        <f t="shared" ref="B265:B278" si="7">IF(C265&gt;0,1,0)</f>
        <v>1</v>
      </c>
      <c r="C265" s="190">
        <v>3</v>
      </c>
      <c r="D265" s="185">
        <v>29</v>
      </c>
      <c r="E265" s="185">
        <v>0</v>
      </c>
      <c r="F265" s="186">
        <v>0</v>
      </c>
      <c r="G265" s="187">
        <v>0</v>
      </c>
      <c r="H265" s="185">
        <v>0</v>
      </c>
      <c r="I265" s="185">
        <v>0</v>
      </c>
      <c r="J265" s="190"/>
      <c r="K265" s="188">
        <v>0</v>
      </c>
      <c r="L265" s="191">
        <f t="shared" si="6"/>
        <v>0</v>
      </c>
      <c r="M265" s="185">
        <v>0</v>
      </c>
      <c r="N265" s="186">
        <v>0</v>
      </c>
      <c r="O265" s="192"/>
      <c r="P265" s="190"/>
      <c r="Q265" s="190"/>
      <c r="R265" s="193"/>
      <c r="S265" s="187">
        <v>0</v>
      </c>
      <c r="T265" s="185">
        <v>0</v>
      </c>
      <c r="U265" s="188">
        <v>0</v>
      </c>
      <c r="V265" s="185">
        <v>0</v>
      </c>
      <c r="W265" s="185">
        <v>1</v>
      </c>
      <c r="X265" s="166">
        <v>10000</v>
      </c>
      <c r="Y265" s="14">
        <f t="shared" si="4"/>
        <v>20</v>
      </c>
      <c r="Z265" s="68">
        <f t="shared" ref="Z265:Z374" si="8">M265+N265-V265</f>
        <v>0</v>
      </c>
      <c r="AA265" s="52">
        <f t="shared" si="5"/>
        <v>-13</v>
      </c>
    </row>
    <row r="266" spans="1:27" ht="15" customHeight="1" x14ac:dyDescent="0.3">
      <c r="A266" s="67">
        <f t="shared" ref="A266:A375" si="9">A265+1</f>
        <v>45548</v>
      </c>
      <c r="B266" s="68">
        <f t="shared" si="7"/>
        <v>1</v>
      </c>
      <c r="C266" s="190">
        <v>3</v>
      </c>
      <c r="D266" s="185">
        <v>29</v>
      </c>
      <c r="E266" s="185">
        <v>1</v>
      </c>
      <c r="F266" s="186">
        <v>1</v>
      </c>
      <c r="G266" s="187">
        <v>0</v>
      </c>
      <c r="H266" s="185">
        <v>0</v>
      </c>
      <c r="I266" s="185">
        <v>1</v>
      </c>
      <c r="J266" s="190"/>
      <c r="K266" s="188">
        <v>0</v>
      </c>
      <c r="L266" s="191">
        <f t="shared" si="6"/>
        <v>0</v>
      </c>
      <c r="M266" s="185">
        <v>0</v>
      </c>
      <c r="N266" s="186">
        <v>0</v>
      </c>
      <c r="O266" s="192"/>
      <c r="P266" s="190"/>
      <c r="Q266" s="190"/>
      <c r="R266" s="193"/>
      <c r="S266" s="187">
        <v>0</v>
      </c>
      <c r="T266" s="185">
        <v>0</v>
      </c>
      <c r="U266" s="188">
        <v>0</v>
      </c>
      <c r="V266" s="185">
        <v>0</v>
      </c>
      <c r="W266" s="185">
        <v>0</v>
      </c>
      <c r="X266" s="166">
        <v>0</v>
      </c>
      <c r="Y266" s="14">
        <f t="shared" ref="Y266:Y374" si="10">Y265+F266-T266-U266-M266</f>
        <v>21</v>
      </c>
      <c r="Z266" s="68">
        <f t="shared" si="8"/>
        <v>0</v>
      </c>
      <c r="AA266" s="52">
        <f t="shared" ref="AA266:AA374" si="11">AA265+Z266-W266</f>
        <v>-13</v>
      </c>
    </row>
    <row r="267" spans="1:27" ht="15" customHeight="1" x14ac:dyDescent="0.3">
      <c r="A267" s="67">
        <f t="shared" si="9"/>
        <v>45549</v>
      </c>
      <c r="B267" s="68">
        <f t="shared" si="7"/>
        <v>0</v>
      </c>
      <c r="C267" s="190"/>
      <c r="D267" s="185"/>
      <c r="E267" s="185"/>
      <c r="F267" s="186"/>
      <c r="G267" s="187"/>
      <c r="H267" s="185"/>
      <c r="I267" s="185"/>
      <c r="J267" s="190"/>
      <c r="K267" s="188"/>
      <c r="L267" s="191">
        <f t="shared" si="6"/>
        <v>0</v>
      </c>
      <c r="M267" s="185"/>
      <c r="N267" s="186"/>
      <c r="O267" s="192"/>
      <c r="P267" s="190"/>
      <c r="Q267" s="190"/>
      <c r="R267" s="193"/>
      <c r="S267" s="187"/>
      <c r="T267" s="185"/>
      <c r="U267" s="188"/>
      <c r="V267" s="185"/>
      <c r="W267" s="185"/>
      <c r="X267" s="166"/>
      <c r="Y267" s="14">
        <f t="shared" si="10"/>
        <v>21</v>
      </c>
      <c r="Z267" s="68">
        <f t="shared" si="8"/>
        <v>0</v>
      </c>
      <c r="AA267" s="52">
        <f t="shared" si="11"/>
        <v>-13</v>
      </c>
    </row>
    <row r="268" spans="1:27" ht="15" customHeight="1" x14ac:dyDescent="0.3">
      <c r="A268" s="67">
        <f t="shared" si="9"/>
        <v>45550</v>
      </c>
      <c r="B268" s="68">
        <f t="shared" si="7"/>
        <v>0</v>
      </c>
      <c r="C268" s="190"/>
      <c r="D268" s="185"/>
      <c r="E268" s="185"/>
      <c r="F268" s="186"/>
      <c r="G268" s="187"/>
      <c r="H268" s="185"/>
      <c r="I268" s="185"/>
      <c r="J268" s="190"/>
      <c r="K268" s="188"/>
      <c r="L268" s="191">
        <f t="shared" ref="L268:L374" si="12">E268-F268</f>
        <v>0</v>
      </c>
      <c r="M268" s="185"/>
      <c r="N268" s="186"/>
      <c r="O268" s="192"/>
      <c r="P268" s="190"/>
      <c r="Q268" s="190"/>
      <c r="R268" s="193"/>
      <c r="S268" s="187"/>
      <c r="T268" s="185"/>
      <c r="U268" s="188"/>
      <c r="V268" s="185"/>
      <c r="W268" s="185"/>
      <c r="X268" s="166"/>
      <c r="Y268" s="14">
        <f t="shared" si="10"/>
        <v>21</v>
      </c>
      <c r="Z268" s="68">
        <f t="shared" si="8"/>
        <v>0</v>
      </c>
      <c r="AA268" s="52">
        <f t="shared" si="11"/>
        <v>-13</v>
      </c>
    </row>
    <row r="269" spans="1:27" ht="15" customHeight="1" x14ac:dyDescent="0.3">
      <c r="A269" s="67">
        <f t="shared" si="9"/>
        <v>45551</v>
      </c>
      <c r="B269" s="68">
        <f t="shared" si="7"/>
        <v>1</v>
      </c>
      <c r="C269" s="190">
        <v>2</v>
      </c>
      <c r="D269" s="185">
        <v>30</v>
      </c>
      <c r="E269" s="185">
        <v>1</v>
      </c>
      <c r="F269" s="186">
        <v>0</v>
      </c>
      <c r="G269" s="187">
        <v>0</v>
      </c>
      <c r="H269" s="185">
        <v>0</v>
      </c>
      <c r="I269" s="185">
        <v>0</v>
      </c>
      <c r="J269" s="190"/>
      <c r="K269" s="188">
        <v>0</v>
      </c>
      <c r="L269" s="191">
        <f t="shared" si="12"/>
        <v>1</v>
      </c>
      <c r="M269" s="185">
        <v>0</v>
      </c>
      <c r="N269" s="186">
        <v>0</v>
      </c>
      <c r="O269" s="192"/>
      <c r="P269" s="190"/>
      <c r="Q269" s="190"/>
      <c r="R269" s="193"/>
      <c r="S269" s="187">
        <v>0</v>
      </c>
      <c r="T269" s="185">
        <v>0</v>
      </c>
      <c r="U269" s="188">
        <v>0</v>
      </c>
      <c r="V269" s="185">
        <v>0</v>
      </c>
      <c r="W269" s="185">
        <v>0</v>
      </c>
      <c r="X269" s="166">
        <v>10000</v>
      </c>
      <c r="Y269" s="14">
        <f t="shared" si="10"/>
        <v>21</v>
      </c>
      <c r="Z269" s="68">
        <f t="shared" si="8"/>
        <v>0</v>
      </c>
      <c r="AA269" s="52">
        <f t="shared" si="11"/>
        <v>-13</v>
      </c>
    </row>
    <row r="270" spans="1:27" ht="15" customHeight="1" x14ac:dyDescent="0.3">
      <c r="A270" s="67">
        <f t="shared" si="9"/>
        <v>45552</v>
      </c>
      <c r="B270" s="68">
        <f t="shared" si="7"/>
        <v>1</v>
      </c>
      <c r="C270" s="190">
        <v>2</v>
      </c>
      <c r="D270" s="185">
        <v>15</v>
      </c>
      <c r="E270" s="185">
        <v>0</v>
      </c>
      <c r="F270" s="186">
        <v>0</v>
      </c>
      <c r="G270" s="187">
        <v>0</v>
      </c>
      <c r="H270" s="185">
        <v>0</v>
      </c>
      <c r="I270" s="185">
        <v>0</v>
      </c>
      <c r="J270" s="190"/>
      <c r="K270" s="188">
        <v>0</v>
      </c>
      <c r="L270" s="191">
        <f t="shared" si="12"/>
        <v>0</v>
      </c>
      <c r="M270" s="185">
        <v>0</v>
      </c>
      <c r="N270" s="186">
        <v>0</v>
      </c>
      <c r="O270" s="192"/>
      <c r="P270" s="190"/>
      <c r="Q270" s="190"/>
      <c r="R270" s="193"/>
      <c r="S270" s="187">
        <v>0</v>
      </c>
      <c r="T270" s="185">
        <v>0</v>
      </c>
      <c r="U270" s="188">
        <v>0</v>
      </c>
      <c r="V270" s="185">
        <v>0</v>
      </c>
      <c r="W270" s="185">
        <v>0</v>
      </c>
      <c r="X270" s="166">
        <v>0</v>
      </c>
      <c r="Y270" s="14">
        <f t="shared" si="10"/>
        <v>21</v>
      </c>
      <c r="Z270" s="68">
        <f t="shared" si="8"/>
        <v>0</v>
      </c>
      <c r="AA270" s="52">
        <f t="shared" si="11"/>
        <v>-13</v>
      </c>
    </row>
    <row r="271" spans="1:27" ht="15" customHeight="1" x14ac:dyDescent="0.3">
      <c r="A271" s="67">
        <f t="shared" si="9"/>
        <v>45553</v>
      </c>
      <c r="B271" s="68">
        <f t="shared" si="7"/>
        <v>1</v>
      </c>
      <c r="C271" s="190">
        <v>3</v>
      </c>
      <c r="D271" s="185">
        <v>20</v>
      </c>
      <c r="E271" s="185">
        <v>0</v>
      </c>
      <c r="F271" s="186">
        <v>0</v>
      </c>
      <c r="G271" s="187">
        <v>0</v>
      </c>
      <c r="H271" s="185">
        <v>0</v>
      </c>
      <c r="I271" s="185">
        <v>0</v>
      </c>
      <c r="J271" s="190"/>
      <c r="K271" s="188">
        <v>0</v>
      </c>
      <c r="L271" s="191">
        <f t="shared" si="12"/>
        <v>0</v>
      </c>
      <c r="M271" s="185">
        <v>0</v>
      </c>
      <c r="N271" s="186">
        <v>0</v>
      </c>
      <c r="O271" s="192"/>
      <c r="P271" s="190"/>
      <c r="Q271" s="190"/>
      <c r="R271" s="193"/>
      <c r="S271" s="187">
        <v>0</v>
      </c>
      <c r="T271" s="185">
        <v>0</v>
      </c>
      <c r="U271" s="188">
        <v>0</v>
      </c>
      <c r="V271" s="185">
        <v>0</v>
      </c>
      <c r="W271" s="185">
        <v>0</v>
      </c>
      <c r="X271" s="166">
        <v>0</v>
      </c>
      <c r="Y271" s="14">
        <f t="shared" si="10"/>
        <v>21</v>
      </c>
      <c r="Z271" s="68">
        <f t="shared" si="8"/>
        <v>0</v>
      </c>
      <c r="AA271" s="52">
        <f t="shared" si="11"/>
        <v>-13</v>
      </c>
    </row>
    <row r="272" spans="1:27" ht="15" customHeight="1" x14ac:dyDescent="0.3">
      <c r="A272" s="67">
        <f t="shared" si="9"/>
        <v>45554</v>
      </c>
      <c r="B272" s="68">
        <f t="shared" si="7"/>
        <v>1</v>
      </c>
      <c r="C272" s="190">
        <v>3</v>
      </c>
      <c r="D272" s="185">
        <v>20</v>
      </c>
      <c r="E272" s="185">
        <v>0</v>
      </c>
      <c r="F272" s="186">
        <v>0</v>
      </c>
      <c r="G272" s="187">
        <v>0</v>
      </c>
      <c r="H272" s="185">
        <v>0</v>
      </c>
      <c r="I272" s="185">
        <v>0</v>
      </c>
      <c r="J272" s="190"/>
      <c r="K272" s="188">
        <v>0</v>
      </c>
      <c r="L272" s="191">
        <f t="shared" si="12"/>
        <v>0</v>
      </c>
      <c r="M272" s="185">
        <v>0</v>
      </c>
      <c r="N272" s="186">
        <v>0</v>
      </c>
      <c r="O272" s="192"/>
      <c r="P272" s="190"/>
      <c r="Q272" s="190"/>
      <c r="R272" s="193"/>
      <c r="S272" s="187">
        <v>0</v>
      </c>
      <c r="T272" s="185">
        <v>0</v>
      </c>
      <c r="U272" s="188">
        <v>0</v>
      </c>
      <c r="V272" s="185">
        <v>0</v>
      </c>
      <c r="W272" s="185">
        <v>0</v>
      </c>
      <c r="X272" s="166">
        <v>0</v>
      </c>
      <c r="Y272" s="14">
        <f t="shared" si="10"/>
        <v>21</v>
      </c>
      <c r="Z272" s="68">
        <f t="shared" si="8"/>
        <v>0</v>
      </c>
      <c r="AA272" s="52">
        <f t="shared" si="11"/>
        <v>-13</v>
      </c>
    </row>
    <row r="273" spans="1:27" ht="15" customHeight="1" x14ac:dyDescent="0.3">
      <c r="A273" s="67">
        <f t="shared" si="9"/>
        <v>45555</v>
      </c>
      <c r="B273" s="68">
        <f t="shared" si="7"/>
        <v>1</v>
      </c>
      <c r="C273" s="190">
        <v>3</v>
      </c>
      <c r="D273" s="185">
        <v>20</v>
      </c>
      <c r="E273" s="185">
        <v>0</v>
      </c>
      <c r="F273" s="186">
        <v>0</v>
      </c>
      <c r="G273" s="187">
        <v>0</v>
      </c>
      <c r="H273" s="185">
        <v>0</v>
      </c>
      <c r="I273" s="185">
        <v>0</v>
      </c>
      <c r="J273" s="190"/>
      <c r="K273" s="188">
        <v>0</v>
      </c>
      <c r="L273" s="191">
        <f t="shared" si="12"/>
        <v>0</v>
      </c>
      <c r="M273" s="185">
        <v>0</v>
      </c>
      <c r="N273" s="186">
        <v>0</v>
      </c>
      <c r="O273" s="192"/>
      <c r="P273" s="190"/>
      <c r="Q273" s="190"/>
      <c r="R273" s="193"/>
      <c r="S273" s="187">
        <v>0</v>
      </c>
      <c r="T273" s="185">
        <v>0</v>
      </c>
      <c r="U273" s="188">
        <v>0</v>
      </c>
      <c r="V273" s="185">
        <v>0</v>
      </c>
      <c r="W273" s="185">
        <v>0</v>
      </c>
      <c r="X273" s="166">
        <v>0</v>
      </c>
      <c r="Y273" s="14">
        <f t="shared" si="10"/>
        <v>21</v>
      </c>
      <c r="Z273" s="68">
        <f t="shared" si="8"/>
        <v>0</v>
      </c>
      <c r="AA273" s="52">
        <f t="shared" si="11"/>
        <v>-13</v>
      </c>
    </row>
    <row r="274" spans="1:27" ht="15" customHeight="1" x14ac:dyDescent="0.3">
      <c r="A274" s="67">
        <f t="shared" si="9"/>
        <v>45556</v>
      </c>
      <c r="B274" s="68">
        <f t="shared" si="7"/>
        <v>1</v>
      </c>
      <c r="C274" s="190">
        <v>3</v>
      </c>
      <c r="D274" s="185">
        <v>20</v>
      </c>
      <c r="E274" s="185">
        <v>0</v>
      </c>
      <c r="F274" s="186">
        <v>0</v>
      </c>
      <c r="G274" s="187">
        <v>0</v>
      </c>
      <c r="H274" s="185">
        <v>0</v>
      </c>
      <c r="I274" s="185">
        <v>0</v>
      </c>
      <c r="J274" s="190"/>
      <c r="K274" s="188">
        <v>0</v>
      </c>
      <c r="L274" s="191">
        <f t="shared" si="12"/>
        <v>0</v>
      </c>
      <c r="M274" s="185">
        <v>0</v>
      </c>
      <c r="N274" s="186">
        <v>0</v>
      </c>
      <c r="O274" s="192"/>
      <c r="P274" s="190"/>
      <c r="Q274" s="190"/>
      <c r="R274" s="193"/>
      <c r="S274" s="187">
        <v>0</v>
      </c>
      <c r="T274" s="185">
        <v>0</v>
      </c>
      <c r="U274" s="188">
        <v>0</v>
      </c>
      <c r="V274" s="185">
        <v>0</v>
      </c>
      <c r="W274" s="185">
        <v>0</v>
      </c>
      <c r="X274" s="166">
        <v>0</v>
      </c>
      <c r="Y274" s="14">
        <f t="shared" si="10"/>
        <v>21</v>
      </c>
      <c r="Z274" s="68">
        <f t="shared" si="8"/>
        <v>0</v>
      </c>
      <c r="AA274" s="52">
        <f t="shared" si="11"/>
        <v>-13</v>
      </c>
    </row>
    <row r="275" spans="1:27" ht="15" customHeight="1" x14ac:dyDescent="0.3">
      <c r="A275" s="67">
        <f t="shared" si="9"/>
        <v>45557</v>
      </c>
      <c r="B275" s="68">
        <f t="shared" si="7"/>
        <v>0</v>
      </c>
      <c r="C275" s="190"/>
      <c r="D275" s="185"/>
      <c r="E275" s="185"/>
      <c r="F275" s="186"/>
      <c r="G275" s="187"/>
      <c r="H275" s="185"/>
      <c r="I275" s="185"/>
      <c r="J275" s="190"/>
      <c r="K275" s="188"/>
      <c r="L275" s="191">
        <f t="shared" si="12"/>
        <v>0</v>
      </c>
      <c r="M275" s="185"/>
      <c r="N275" s="186"/>
      <c r="O275" s="192"/>
      <c r="P275" s="190"/>
      <c r="Q275" s="190"/>
      <c r="R275" s="193"/>
      <c r="S275" s="187"/>
      <c r="T275" s="185"/>
      <c r="U275" s="188"/>
      <c r="V275" s="185"/>
      <c r="W275" s="185"/>
      <c r="X275" s="166"/>
      <c r="Y275" s="14">
        <f t="shared" si="10"/>
        <v>21</v>
      </c>
      <c r="Z275" s="68">
        <f t="shared" si="8"/>
        <v>0</v>
      </c>
      <c r="AA275" s="52">
        <f t="shared" si="11"/>
        <v>-13</v>
      </c>
    </row>
    <row r="276" spans="1:27" ht="15" customHeight="1" x14ac:dyDescent="0.3">
      <c r="A276" s="67">
        <f t="shared" si="9"/>
        <v>45558</v>
      </c>
      <c r="B276" s="68">
        <f t="shared" si="7"/>
        <v>0</v>
      </c>
      <c r="C276" s="190"/>
      <c r="D276" s="185"/>
      <c r="E276" s="185"/>
      <c r="F276" s="186"/>
      <c r="G276" s="187"/>
      <c r="H276" s="185"/>
      <c r="I276" s="185"/>
      <c r="J276" s="190"/>
      <c r="K276" s="188"/>
      <c r="L276" s="191">
        <f t="shared" si="12"/>
        <v>0</v>
      </c>
      <c r="M276" s="185"/>
      <c r="N276" s="186"/>
      <c r="O276" s="192"/>
      <c r="P276" s="190"/>
      <c r="Q276" s="190"/>
      <c r="R276" s="193"/>
      <c r="S276" s="187"/>
      <c r="T276" s="185"/>
      <c r="U276" s="188"/>
      <c r="V276" s="185"/>
      <c r="W276" s="185"/>
      <c r="X276" s="166"/>
      <c r="Y276" s="14">
        <f t="shared" si="10"/>
        <v>21</v>
      </c>
      <c r="Z276" s="68">
        <f t="shared" si="8"/>
        <v>0</v>
      </c>
      <c r="AA276" s="52">
        <f t="shared" si="11"/>
        <v>-13</v>
      </c>
    </row>
    <row r="277" spans="1:27" ht="15" customHeight="1" x14ac:dyDescent="0.3">
      <c r="A277" s="67">
        <f t="shared" si="9"/>
        <v>45559</v>
      </c>
      <c r="B277" s="68">
        <f t="shared" si="7"/>
        <v>1</v>
      </c>
      <c r="C277" s="190">
        <v>3</v>
      </c>
      <c r="D277" s="185">
        <v>25</v>
      </c>
      <c r="E277" s="185">
        <v>0</v>
      </c>
      <c r="F277" s="186">
        <v>0</v>
      </c>
      <c r="G277" s="187">
        <v>0</v>
      </c>
      <c r="H277" s="185">
        <v>0</v>
      </c>
      <c r="I277" s="185">
        <v>0</v>
      </c>
      <c r="J277" s="190"/>
      <c r="K277" s="188">
        <v>0</v>
      </c>
      <c r="L277" s="191">
        <f t="shared" si="12"/>
        <v>0</v>
      </c>
      <c r="M277" s="185">
        <v>0</v>
      </c>
      <c r="N277" s="186">
        <v>0</v>
      </c>
      <c r="O277" s="192"/>
      <c r="P277" s="190"/>
      <c r="Q277" s="190"/>
      <c r="R277" s="193"/>
      <c r="S277" s="187">
        <v>0</v>
      </c>
      <c r="T277" s="185">
        <v>0</v>
      </c>
      <c r="U277" s="188">
        <v>0</v>
      </c>
      <c r="V277" s="185">
        <v>0</v>
      </c>
      <c r="W277" s="185">
        <v>0</v>
      </c>
      <c r="X277" s="166">
        <v>0</v>
      </c>
      <c r="Y277" s="14">
        <f t="shared" si="10"/>
        <v>21</v>
      </c>
      <c r="Z277" s="68">
        <f t="shared" si="8"/>
        <v>0</v>
      </c>
      <c r="AA277" s="52">
        <f t="shared" si="11"/>
        <v>-13</v>
      </c>
    </row>
    <row r="278" spans="1:27" ht="15" customHeight="1" x14ac:dyDescent="0.3">
      <c r="A278" s="67">
        <f t="shared" si="9"/>
        <v>45560</v>
      </c>
      <c r="B278" s="68">
        <f t="shared" si="7"/>
        <v>1</v>
      </c>
      <c r="C278" s="190">
        <v>3</v>
      </c>
      <c r="D278" s="185">
        <v>35</v>
      </c>
      <c r="E278" s="185">
        <v>0</v>
      </c>
      <c r="F278" s="186">
        <v>0</v>
      </c>
      <c r="G278" s="187">
        <v>0</v>
      </c>
      <c r="H278" s="185">
        <v>0</v>
      </c>
      <c r="I278" s="185">
        <v>0</v>
      </c>
      <c r="J278" s="190"/>
      <c r="K278" s="188">
        <v>0</v>
      </c>
      <c r="L278" s="191">
        <f t="shared" si="12"/>
        <v>0</v>
      </c>
      <c r="M278" s="185">
        <v>0</v>
      </c>
      <c r="N278" s="186">
        <v>0</v>
      </c>
      <c r="O278" s="192"/>
      <c r="P278" s="190"/>
      <c r="Q278" s="190"/>
      <c r="R278" s="193"/>
      <c r="S278" s="187">
        <v>0</v>
      </c>
      <c r="T278" s="185">
        <v>0</v>
      </c>
      <c r="U278" s="188">
        <v>0</v>
      </c>
      <c r="V278" s="185">
        <v>0</v>
      </c>
      <c r="W278" s="185">
        <v>0</v>
      </c>
      <c r="X278" s="166">
        <v>0</v>
      </c>
      <c r="Y278" s="14">
        <f t="shared" si="10"/>
        <v>21</v>
      </c>
      <c r="Z278" s="68">
        <f t="shared" si="8"/>
        <v>0</v>
      </c>
      <c r="AA278" s="52">
        <f t="shared" si="11"/>
        <v>-13</v>
      </c>
    </row>
    <row r="279" spans="1:27" ht="15" customHeight="1" x14ac:dyDescent="0.3">
      <c r="A279" s="67">
        <f t="shared" si="9"/>
        <v>45561</v>
      </c>
      <c r="B279" s="68">
        <f t="shared" ref="B279:B283" si="13">IF(C280&gt;0,1,0)</f>
        <v>1</v>
      </c>
      <c r="C279" s="190">
        <v>3</v>
      </c>
      <c r="D279" s="185">
        <v>29</v>
      </c>
      <c r="E279" s="185">
        <v>1</v>
      </c>
      <c r="F279" s="186">
        <v>0</v>
      </c>
      <c r="G279" s="187">
        <v>0</v>
      </c>
      <c r="H279" s="185">
        <v>0</v>
      </c>
      <c r="I279" s="185">
        <v>0</v>
      </c>
      <c r="J279" s="190"/>
      <c r="K279" s="188">
        <v>0</v>
      </c>
      <c r="L279" s="191">
        <f t="shared" si="12"/>
        <v>1</v>
      </c>
      <c r="M279" s="185">
        <v>0</v>
      </c>
      <c r="N279" s="186">
        <v>0</v>
      </c>
      <c r="O279" s="192"/>
      <c r="P279" s="190"/>
      <c r="Q279" s="190"/>
      <c r="R279" s="193"/>
      <c r="S279" s="187">
        <v>0</v>
      </c>
      <c r="T279" s="185">
        <v>0</v>
      </c>
      <c r="U279" s="188">
        <v>0</v>
      </c>
      <c r="V279" s="185">
        <v>0</v>
      </c>
      <c r="W279" s="185">
        <v>0</v>
      </c>
      <c r="X279" s="166">
        <v>0</v>
      </c>
      <c r="Y279" s="14">
        <f t="shared" si="10"/>
        <v>21</v>
      </c>
      <c r="Z279" s="68">
        <f t="shared" si="8"/>
        <v>0</v>
      </c>
      <c r="AA279" s="52">
        <f t="shared" si="11"/>
        <v>-13</v>
      </c>
    </row>
    <row r="280" spans="1:27" ht="15" customHeight="1" x14ac:dyDescent="0.3">
      <c r="A280" s="67">
        <f t="shared" si="9"/>
        <v>45562</v>
      </c>
      <c r="B280" s="68">
        <f t="shared" si="13"/>
        <v>1</v>
      </c>
      <c r="C280" s="190">
        <v>3</v>
      </c>
      <c r="D280" s="185">
        <v>29</v>
      </c>
      <c r="E280" s="185">
        <v>0</v>
      </c>
      <c r="F280" s="186">
        <v>0</v>
      </c>
      <c r="G280" s="187">
        <v>0</v>
      </c>
      <c r="H280" s="185">
        <v>0</v>
      </c>
      <c r="I280" s="185">
        <v>0</v>
      </c>
      <c r="J280" s="190"/>
      <c r="K280" s="188">
        <v>0</v>
      </c>
      <c r="L280" s="191">
        <f t="shared" si="12"/>
        <v>0</v>
      </c>
      <c r="M280" s="185">
        <v>0</v>
      </c>
      <c r="N280" s="186">
        <v>0</v>
      </c>
      <c r="O280" s="192"/>
      <c r="P280" s="190"/>
      <c r="Q280" s="190"/>
      <c r="R280" s="193"/>
      <c r="S280" s="187">
        <v>0</v>
      </c>
      <c r="T280" s="185">
        <v>0</v>
      </c>
      <c r="U280" s="188">
        <v>0</v>
      </c>
      <c r="V280" s="185">
        <v>0</v>
      </c>
      <c r="W280" s="185">
        <v>1</v>
      </c>
      <c r="X280" s="166">
        <v>10000</v>
      </c>
      <c r="Y280" s="14">
        <f t="shared" si="10"/>
        <v>21</v>
      </c>
      <c r="Z280" s="68">
        <f t="shared" si="8"/>
        <v>0</v>
      </c>
      <c r="AA280" s="52">
        <f t="shared" si="11"/>
        <v>-14</v>
      </c>
    </row>
    <row r="281" spans="1:27" ht="15" customHeight="1" x14ac:dyDescent="0.3">
      <c r="A281" s="67">
        <f t="shared" si="9"/>
        <v>45563</v>
      </c>
      <c r="B281" s="68">
        <f t="shared" si="13"/>
        <v>0</v>
      </c>
      <c r="C281" s="190">
        <v>3</v>
      </c>
      <c r="D281" s="185">
        <v>29</v>
      </c>
      <c r="E281" s="185">
        <v>1</v>
      </c>
      <c r="F281" s="186">
        <v>1</v>
      </c>
      <c r="G281" s="187">
        <v>1</v>
      </c>
      <c r="H281" s="185">
        <v>0</v>
      </c>
      <c r="I281" s="185">
        <v>0</v>
      </c>
      <c r="J281" s="190"/>
      <c r="K281" s="188">
        <v>0</v>
      </c>
      <c r="L281" s="191">
        <f t="shared" si="12"/>
        <v>0</v>
      </c>
      <c r="M281" s="185">
        <v>0</v>
      </c>
      <c r="N281" s="186">
        <v>0</v>
      </c>
      <c r="O281" s="192"/>
      <c r="P281" s="190"/>
      <c r="Q281" s="190"/>
      <c r="R281" s="193"/>
      <c r="S281" s="187">
        <v>0</v>
      </c>
      <c r="T281" s="185">
        <v>0</v>
      </c>
      <c r="U281" s="188">
        <v>0</v>
      </c>
      <c r="V281" s="185">
        <v>0</v>
      </c>
      <c r="W281" s="185">
        <v>0</v>
      </c>
      <c r="X281" s="166">
        <v>0</v>
      </c>
      <c r="Y281" s="14">
        <f t="shared" si="10"/>
        <v>22</v>
      </c>
      <c r="Z281" s="68">
        <f t="shared" si="8"/>
        <v>0</v>
      </c>
      <c r="AA281" s="52">
        <f t="shared" si="11"/>
        <v>-14</v>
      </c>
    </row>
    <row r="282" spans="1:27" ht="15" customHeight="1" x14ac:dyDescent="0.3">
      <c r="A282" s="67">
        <f t="shared" si="9"/>
        <v>45564</v>
      </c>
      <c r="B282" s="68">
        <f t="shared" si="13"/>
        <v>0</v>
      </c>
      <c r="C282" s="190"/>
      <c r="D282" s="185"/>
      <c r="E282" s="185"/>
      <c r="F282" s="186"/>
      <c r="G282" s="187"/>
      <c r="H282" s="185"/>
      <c r="I282" s="185"/>
      <c r="J282" s="190"/>
      <c r="K282" s="188"/>
      <c r="L282" s="191">
        <f t="shared" si="12"/>
        <v>0</v>
      </c>
      <c r="M282" s="185"/>
      <c r="N282" s="186"/>
      <c r="O282" s="192"/>
      <c r="P282" s="190"/>
      <c r="Q282" s="190"/>
      <c r="R282" s="193"/>
      <c r="S282" s="187"/>
      <c r="T282" s="185"/>
      <c r="U282" s="188"/>
      <c r="V282" s="185"/>
      <c r="W282" s="185"/>
      <c r="X282" s="166"/>
      <c r="Y282" s="14">
        <f t="shared" si="10"/>
        <v>22</v>
      </c>
      <c r="Z282" s="68">
        <f t="shared" si="8"/>
        <v>0</v>
      </c>
      <c r="AA282" s="52">
        <f t="shared" si="11"/>
        <v>-14</v>
      </c>
    </row>
    <row r="283" spans="1:27" ht="15" customHeight="1" x14ac:dyDescent="0.3">
      <c r="A283" s="67">
        <f t="shared" si="9"/>
        <v>45565</v>
      </c>
      <c r="B283" s="68">
        <f t="shared" si="13"/>
        <v>1</v>
      </c>
      <c r="C283" s="190"/>
      <c r="D283" s="185"/>
      <c r="E283" s="185"/>
      <c r="F283" s="186"/>
      <c r="G283" s="187"/>
      <c r="H283" s="185"/>
      <c r="I283" s="185"/>
      <c r="J283" s="190"/>
      <c r="K283" s="188"/>
      <c r="L283" s="191">
        <f t="shared" si="12"/>
        <v>0</v>
      </c>
      <c r="M283" s="185"/>
      <c r="N283" s="186"/>
      <c r="O283" s="192"/>
      <c r="P283" s="190"/>
      <c r="Q283" s="190"/>
      <c r="R283" s="193"/>
      <c r="S283" s="187"/>
      <c r="T283" s="185"/>
      <c r="U283" s="188"/>
      <c r="V283" s="185"/>
      <c r="W283" s="185"/>
      <c r="X283" s="166"/>
      <c r="Y283" s="14">
        <f t="shared" si="10"/>
        <v>22</v>
      </c>
      <c r="Z283" s="68">
        <f t="shared" si="8"/>
        <v>0</v>
      </c>
      <c r="AA283" s="52">
        <f t="shared" si="11"/>
        <v>-14</v>
      </c>
    </row>
    <row r="284" spans="1:27" ht="15" customHeight="1" x14ac:dyDescent="0.3">
      <c r="A284" s="67">
        <f t="shared" si="9"/>
        <v>45566</v>
      </c>
      <c r="B284" s="68">
        <f t="shared" ref="B284:B375" si="14">IF(C284&gt;0,1,0)</f>
        <v>1</v>
      </c>
      <c r="C284" s="190">
        <v>2.5</v>
      </c>
      <c r="D284" s="190">
        <v>32</v>
      </c>
      <c r="E284" s="190">
        <v>0</v>
      </c>
      <c r="F284" s="194">
        <v>0</v>
      </c>
      <c r="G284" s="192">
        <v>0</v>
      </c>
      <c r="H284" s="190">
        <v>0</v>
      </c>
      <c r="I284" s="190">
        <v>0</v>
      </c>
      <c r="J284" s="190">
        <v>0</v>
      </c>
      <c r="K284" s="193">
        <v>0</v>
      </c>
      <c r="L284" s="191">
        <f t="shared" si="12"/>
        <v>0</v>
      </c>
      <c r="M284" s="190">
        <v>0</v>
      </c>
      <c r="N284" s="194">
        <v>1</v>
      </c>
      <c r="O284" s="192">
        <v>0</v>
      </c>
      <c r="P284" s="190">
        <v>1</v>
      </c>
      <c r="Q284" s="190">
        <v>0</v>
      </c>
      <c r="R284" s="193">
        <v>0</v>
      </c>
      <c r="S284" s="192">
        <v>1</v>
      </c>
      <c r="T284" s="190">
        <v>0</v>
      </c>
      <c r="U284" s="193">
        <v>0</v>
      </c>
      <c r="V284" s="190">
        <v>0</v>
      </c>
      <c r="W284" s="190">
        <v>0</v>
      </c>
      <c r="X284" s="160">
        <v>6000</v>
      </c>
      <c r="Y284" s="14">
        <f t="shared" si="10"/>
        <v>22</v>
      </c>
      <c r="Z284" s="68">
        <f t="shared" si="8"/>
        <v>1</v>
      </c>
      <c r="AA284" s="52">
        <f t="shared" si="11"/>
        <v>-13</v>
      </c>
    </row>
    <row r="285" spans="1:27" ht="15" customHeight="1" x14ac:dyDescent="0.3">
      <c r="A285" s="67">
        <f t="shared" si="9"/>
        <v>45567</v>
      </c>
      <c r="B285" s="68">
        <f t="shared" si="14"/>
        <v>0</v>
      </c>
      <c r="C285" s="190"/>
      <c r="D285" s="190"/>
      <c r="E285" s="190"/>
      <c r="F285" s="194"/>
      <c r="G285" s="192"/>
      <c r="H285" s="190"/>
      <c r="I285" s="190"/>
      <c r="J285" s="190"/>
      <c r="K285" s="193"/>
      <c r="L285" s="191">
        <f t="shared" si="12"/>
        <v>0</v>
      </c>
      <c r="M285" s="190"/>
      <c r="N285" s="194"/>
      <c r="O285" s="192"/>
      <c r="P285" s="190"/>
      <c r="Q285" s="190"/>
      <c r="R285" s="193"/>
      <c r="S285" s="192"/>
      <c r="T285" s="190"/>
      <c r="U285" s="193"/>
      <c r="V285" s="190"/>
      <c r="W285" s="190"/>
      <c r="X285" s="160"/>
      <c r="Y285" s="14">
        <f t="shared" si="10"/>
        <v>22</v>
      </c>
      <c r="Z285" s="68">
        <f t="shared" si="8"/>
        <v>0</v>
      </c>
      <c r="AA285" s="52">
        <f t="shared" si="11"/>
        <v>-13</v>
      </c>
    </row>
    <row r="286" spans="1:27" ht="15" customHeight="1" x14ac:dyDescent="0.3">
      <c r="A286" s="67">
        <f t="shared" si="9"/>
        <v>45568</v>
      </c>
      <c r="B286" s="68">
        <f t="shared" si="14"/>
        <v>0</v>
      </c>
      <c r="C286" s="190"/>
      <c r="D286" s="190"/>
      <c r="E286" s="190"/>
      <c r="F286" s="194"/>
      <c r="G286" s="192"/>
      <c r="H286" s="190"/>
      <c r="I286" s="190"/>
      <c r="J286" s="190"/>
      <c r="K286" s="193"/>
      <c r="L286" s="191">
        <f t="shared" si="12"/>
        <v>0</v>
      </c>
      <c r="M286" s="190"/>
      <c r="N286" s="194"/>
      <c r="O286" s="192"/>
      <c r="P286" s="190"/>
      <c r="Q286" s="190"/>
      <c r="R286" s="193"/>
      <c r="S286" s="192"/>
      <c r="T286" s="190"/>
      <c r="U286" s="193"/>
      <c r="V286" s="190"/>
      <c r="W286" s="190"/>
      <c r="X286" s="160"/>
      <c r="Y286" s="14">
        <f t="shared" si="10"/>
        <v>22</v>
      </c>
      <c r="Z286" s="68">
        <f t="shared" si="8"/>
        <v>0</v>
      </c>
      <c r="AA286" s="52">
        <f t="shared" si="11"/>
        <v>-13</v>
      </c>
    </row>
    <row r="287" spans="1:27" ht="15" customHeight="1" x14ac:dyDescent="0.3">
      <c r="A287" s="67">
        <f t="shared" si="9"/>
        <v>45569</v>
      </c>
      <c r="B287" s="68">
        <f t="shared" si="14"/>
        <v>0</v>
      </c>
      <c r="C287" s="190"/>
      <c r="D287" s="190"/>
      <c r="E287" s="190"/>
      <c r="F287" s="194"/>
      <c r="G287" s="192"/>
      <c r="H287" s="190"/>
      <c r="I287" s="190"/>
      <c r="J287" s="190"/>
      <c r="K287" s="193"/>
      <c r="L287" s="191">
        <f t="shared" si="12"/>
        <v>0</v>
      </c>
      <c r="M287" s="190"/>
      <c r="N287" s="194"/>
      <c r="O287" s="192"/>
      <c r="P287" s="190"/>
      <c r="Q287" s="190"/>
      <c r="R287" s="193"/>
      <c r="S287" s="192"/>
      <c r="T287" s="190"/>
      <c r="U287" s="193"/>
      <c r="V287" s="190"/>
      <c r="W287" s="190"/>
      <c r="X287" s="160"/>
      <c r="Y287" s="14">
        <f t="shared" si="10"/>
        <v>22</v>
      </c>
      <c r="Z287" s="68">
        <f t="shared" si="8"/>
        <v>0</v>
      </c>
      <c r="AA287" s="52">
        <f t="shared" si="11"/>
        <v>-13</v>
      </c>
    </row>
    <row r="288" spans="1:27" ht="15" customHeight="1" x14ac:dyDescent="0.3">
      <c r="A288" s="67">
        <f t="shared" si="9"/>
        <v>45570</v>
      </c>
      <c r="B288" s="68">
        <f t="shared" si="14"/>
        <v>0</v>
      </c>
      <c r="C288" s="190"/>
      <c r="D288" s="190"/>
      <c r="E288" s="190"/>
      <c r="F288" s="194"/>
      <c r="G288" s="192"/>
      <c r="H288" s="190"/>
      <c r="I288" s="190"/>
      <c r="J288" s="190"/>
      <c r="K288" s="193"/>
      <c r="L288" s="191">
        <f t="shared" si="12"/>
        <v>0</v>
      </c>
      <c r="M288" s="190"/>
      <c r="N288" s="194"/>
      <c r="O288" s="192"/>
      <c r="P288" s="190"/>
      <c r="Q288" s="190"/>
      <c r="R288" s="193"/>
      <c r="S288" s="192"/>
      <c r="T288" s="190"/>
      <c r="U288" s="193"/>
      <c r="V288" s="190"/>
      <c r="W288" s="190"/>
      <c r="X288" s="160"/>
      <c r="Y288" s="14">
        <f t="shared" si="10"/>
        <v>22</v>
      </c>
      <c r="Z288" s="68">
        <f t="shared" si="8"/>
        <v>0</v>
      </c>
      <c r="AA288" s="52">
        <f t="shared" si="11"/>
        <v>-13</v>
      </c>
    </row>
    <row r="289" spans="1:27" ht="15" customHeight="1" x14ac:dyDescent="0.3">
      <c r="A289" s="67">
        <f t="shared" si="9"/>
        <v>45571</v>
      </c>
      <c r="B289" s="68">
        <f t="shared" si="14"/>
        <v>0</v>
      </c>
      <c r="C289" s="190"/>
      <c r="D289" s="190"/>
      <c r="E289" s="190"/>
      <c r="F289" s="194"/>
      <c r="G289" s="192"/>
      <c r="H289" s="190"/>
      <c r="I289" s="190"/>
      <c r="J289" s="190"/>
      <c r="K289" s="193"/>
      <c r="L289" s="191">
        <f t="shared" si="12"/>
        <v>0</v>
      </c>
      <c r="M289" s="190"/>
      <c r="N289" s="194"/>
      <c r="O289" s="192"/>
      <c r="P289" s="190"/>
      <c r="Q289" s="190"/>
      <c r="R289" s="193"/>
      <c r="S289" s="192"/>
      <c r="T289" s="190"/>
      <c r="U289" s="193"/>
      <c r="V289" s="190"/>
      <c r="W289" s="190"/>
      <c r="X289" s="160"/>
      <c r="Y289" s="14">
        <f t="shared" si="10"/>
        <v>22</v>
      </c>
      <c r="Z289" s="68">
        <f t="shared" si="8"/>
        <v>0</v>
      </c>
      <c r="AA289" s="52">
        <f t="shared" si="11"/>
        <v>-13</v>
      </c>
    </row>
    <row r="290" spans="1:27" ht="15" customHeight="1" x14ac:dyDescent="0.3">
      <c r="A290" s="67">
        <f t="shared" si="9"/>
        <v>45572</v>
      </c>
      <c r="B290" s="68">
        <f t="shared" si="14"/>
        <v>0</v>
      </c>
      <c r="C290" s="190"/>
      <c r="D290" s="190"/>
      <c r="E290" s="190"/>
      <c r="F290" s="194"/>
      <c r="G290" s="192"/>
      <c r="H290" s="190"/>
      <c r="I290" s="190"/>
      <c r="J290" s="190"/>
      <c r="K290" s="193"/>
      <c r="L290" s="191">
        <f t="shared" si="12"/>
        <v>0</v>
      </c>
      <c r="M290" s="190"/>
      <c r="N290" s="194"/>
      <c r="O290" s="192"/>
      <c r="P290" s="190"/>
      <c r="Q290" s="190"/>
      <c r="R290" s="193"/>
      <c r="S290" s="192"/>
      <c r="T290" s="190"/>
      <c r="U290" s="193"/>
      <c r="V290" s="190"/>
      <c r="W290" s="190"/>
      <c r="X290" s="160"/>
      <c r="Y290" s="14">
        <f t="shared" si="10"/>
        <v>22</v>
      </c>
      <c r="Z290" s="68">
        <f t="shared" si="8"/>
        <v>0</v>
      </c>
      <c r="AA290" s="52">
        <f t="shared" si="11"/>
        <v>-13</v>
      </c>
    </row>
    <row r="291" spans="1:27" ht="15" customHeight="1" x14ac:dyDescent="0.3">
      <c r="A291" s="67">
        <f t="shared" si="9"/>
        <v>45573</v>
      </c>
      <c r="B291" s="68">
        <f t="shared" si="14"/>
        <v>0</v>
      </c>
      <c r="C291" s="190"/>
      <c r="D291" s="190"/>
      <c r="E291" s="190"/>
      <c r="F291" s="194"/>
      <c r="G291" s="192"/>
      <c r="H291" s="190"/>
      <c r="I291" s="190"/>
      <c r="J291" s="190"/>
      <c r="K291" s="193"/>
      <c r="L291" s="191">
        <f t="shared" si="12"/>
        <v>0</v>
      </c>
      <c r="M291" s="190"/>
      <c r="N291" s="194"/>
      <c r="O291" s="192"/>
      <c r="P291" s="190"/>
      <c r="Q291" s="190"/>
      <c r="R291" s="193"/>
      <c r="S291" s="192"/>
      <c r="T291" s="190"/>
      <c r="U291" s="193"/>
      <c r="V291" s="190"/>
      <c r="W291" s="190"/>
      <c r="X291" s="160"/>
      <c r="Y291" s="14">
        <f t="shared" si="10"/>
        <v>22</v>
      </c>
      <c r="Z291" s="68">
        <f t="shared" si="8"/>
        <v>0</v>
      </c>
      <c r="AA291" s="52">
        <f t="shared" si="11"/>
        <v>-13</v>
      </c>
    </row>
    <row r="292" spans="1:27" ht="15" customHeight="1" x14ac:dyDescent="0.3">
      <c r="A292" s="67">
        <f t="shared" si="9"/>
        <v>45574</v>
      </c>
      <c r="B292" s="68">
        <f t="shared" si="14"/>
        <v>0</v>
      </c>
      <c r="C292" s="190"/>
      <c r="D292" s="190"/>
      <c r="E292" s="190"/>
      <c r="F292" s="194"/>
      <c r="G292" s="192"/>
      <c r="H292" s="190"/>
      <c r="I292" s="190"/>
      <c r="J292" s="190"/>
      <c r="K292" s="193"/>
      <c r="L292" s="191">
        <f t="shared" si="12"/>
        <v>0</v>
      </c>
      <c r="M292" s="190"/>
      <c r="N292" s="194"/>
      <c r="O292" s="192"/>
      <c r="P292" s="190"/>
      <c r="Q292" s="190"/>
      <c r="R292" s="193"/>
      <c r="S292" s="192"/>
      <c r="T292" s="190"/>
      <c r="U292" s="193"/>
      <c r="V292" s="190"/>
      <c r="W292" s="190"/>
      <c r="X292" s="160"/>
      <c r="Y292" s="14">
        <f t="shared" si="10"/>
        <v>22</v>
      </c>
      <c r="Z292" s="68">
        <f t="shared" si="8"/>
        <v>0</v>
      </c>
      <c r="AA292" s="52">
        <f t="shared" si="11"/>
        <v>-13</v>
      </c>
    </row>
    <row r="293" spans="1:27" ht="15" customHeight="1" x14ac:dyDescent="0.3">
      <c r="A293" s="67">
        <f t="shared" si="9"/>
        <v>45575</v>
      </c>
      <c r="B293" s="68">
        <f t="shared" si="14"/>
        <v>0</v>
      </c>
      <c r="C293" s="190"/>
      <c r="D293" s="190"/>
      <c r="E293" s="190"/>
      <c r="F293" s="194"/>
      <c r="G293" s="192"/>
      <c r="H293" s="190"/>
      <c r="I293" s="190"/>
      <c r="J293" s="190"/>
      <c r="K293" s="193"/>
      <c r="L293" s="191">
        <f t="shared" si="12"/>
        <v>0</v>
      </c>
      <c r="M293" s="190"/>
      <c r="N293" s="194"/>
      <c r="O293" s="192"/>
      <c r="P293" s="190"/>
      <c r="Q293" s="190"/>
      <c r="R293" s="193"/>
      <c r="S293" s="192"/>
      <c r="T293" s="190"/>
      <c r="U293" s="193"/>
      <c r="V293" s="190"/>
      <c r="W293" s="190"/>
      <c r="X293" s="160"/>
      <c r="Y293" s="14">
        <f t="shared" si="10"/>
        <v>22</v>
      </c>
      <c r="Z293" s="68">
        <f t="shared" si="8"/>
        <v>0</v>
      </c>
      <c r="AA293" s="52">
        <f t="shared" si="11"/>
        <v>-13</v>
      </c>
    </row>
    <row r="294" spans="1:27" ht="15" customHeight="1" x14ac:dyDescent="0.3">
      <c r="A294" s="67">
        <f t="shared" si="9"/>
        <v>45576</v>
      </c>
      <c r="B294" s="68">
        <f t="shared" si="14"/>
        <v>0</v>
      </c>
      <c r="C294" s="190"/>
      <c r="D294" s="190"/>
      <c r="E294" s="190"/>
      <c r="F294" s="194"/>
      <c r="G294" s="192"/>
      <c r="H294" s="190"/>
      <c r="I294" s="190"/>
      <c r="J294" s="190"/>
      <c r="K294" s="193"/>
      <c r="L294" s="191">
        <f t="shared" si="12"/>
        <v>0</v>
      </c>
      <c r="M294" s="190"/>
      <c r="N294" s="194"/>
      <c r="O294" s="192"/>
      <c r="P294" s="190"/>
      <c r="Q294" s="190"/>
      <c r="R294" s="193"/>
      <c r="S294" s="192"/>
      <c r="T294" s="190"/>
      <c r="U294" s="193"/>
      <c r="V294" s="190"/>
      <c r="W294" s="190"/>
      <c r="X294" s="160"/>
      <c r="Y294" s="14">
        <f t="shared" si="10"/>
        <v>22</v>
      </c>
      <c r="Z294" s="68">
        <f t="shared" si="8"/>
        <v>0</v>
      </c>
      <c r="AA294" s="52">
        <f t="shared" si="11"/>
        <v>-13</v>
      </c>
    </row>
    <row r="295" spans="1:27" ht="15" customHeight="1" x14ac:dyDescent="0.3">
      <c r="A295" s="67">
        <f t="shared" si="9"/>
        <v>45577</v>
      </c>
      <c r="B295" s="68">
        <f t="shared" si="14"/>
        <v>0</v>
      </c>
      <c r="C295" s="190"/>
      <c r="D295" s="190"/>
      <c r="E295" s="190"/>
      <c r="F295" s="194"/>
      <c r="G295" s="192"/>
      <c r="H295" s="190"/>
      <c r="I295" s="190"/>
      <c r="J295" s="190"/>
      <c r="K295" s="193"/>
      <c r="L295" s="191">
        <f t="shared" si="12"/>
        <v>0</v>
      </c>
      <c r="M295" s="190"/>
      <c r="N295" s="194"/>
      <c r="O295" s="192"/>
      <c r="P295" s="190"/>
      <c r="Q295" s="190"/>
      <c r="R295" s="193"/>
      <c r="S295" s="192"/>
      <c r="T295" s="190"/>
      <c r="U295" s="193"/>
      <c r="V295" s="190"/>
      <c r="W295" s="190"/>
      <c r="X295" s="160"/>
      <c r="Y295" s="14">
        <f t="shared" si="10"/>
        <v>22</v>
      </c>
      <c r="Z295" s="68">
        <f t="shared" si="8"/>
        <v>0</v>
      </c>
      <c r="AA295" s="52">
        <f t="shared" si="11"/>
        <v>-13</v>
      </c>
    </row>
    <row r="296" spans="1:27" ht="15" customHeight="1" x14ac:dyDescent="0.3">
      <c r="A296" s="67">
        <f t="shared" si="9"/>
        <v>45578</v>
      </c>
      <c r="B296" s="68">
        <f t="shared" si="14"/>
        <v>0</v>
      </c>
      <c r="C296" s="190"/>
      <c r="D296" s="190"/>
      <c r="E296" s="190"/>
      <c r="F296" s="194"/>
      <c r="G296" s="192"/>
      <c r="H296" s="190"/>
      <c r="I296" s="190"/>
      <c r="J296" s="190"/>
      <c r="K296" s="193"/>
      <c r="L296" s="191">
        <f t="shared" si="12"/>
        <v>0</v>
      </c>
      <c r="M296" s="190"/>
      <c r="N296" s="194"/>
      <c r="O296" s="192"/>
      <c r="P296" s="190"/>
      <c r="Q296" s="190"/>
      <c r="R296" s="193"/>
      <c r="S296" s="192"/>
      <c r="T296" s="190"/>
      <c r="U296" s="193"/>
      <c r="V296" s="190"/>
      <c r="W296" s="190"/>
      <c r="X296" s="160"/>
      <c r="Y296" s="14">
        <f t="shared" si="10"/>
        <v>22</v>
      </c>
      <c r="Z296" s="68">
        <f t="shared" si="8"/>
        <v>0</v>
      </c>
      <c r="AA296" s="52">
        <f t="shared" si="11"/>
        <v>-13</v>
      </c>
    </row>
    <row r="297" spans="1:27" ht="15" customHeight="1" x14ac:dyDescent="0.3">
      <c r="A297" s="67">
        <f t="shared" si="9"/>
        <v>45579</v>
      </c>
      <c r="B297" s="68">
        <f t="shared" si="14"/>
        <v>0</v>
      </c>
      <c r="C297" s="190"/>
      <c r="D297" s="190"/>
      <c r="E297" s="190"/>
      <c r="F297" s="194"/>
      <c r="G297" s="192"/>
      <c r="H297" s="190"/>
      <c r="I297" s="190"/>
      <c r="J297" s="190"/>
      <c r="K297" s="193"/>
      <c r="L297" s="191">
        <f t="shared" si="12"/>
        <v>0</v>
      </c>
      <c r="M297" s="190"/>
      <c r="N297" s="194"/>
      <c r="O297" s="192"/>
      <c r="P297" s="190"/>
      <c r="Q297" s="190"/>
      <c r="R297" s="193"/>
      <c r="S297" s="192"/>
      <c r="T297" s="190"/>
      <c r="U297" s="193"/>
      <c r="V297" s="190"/>
      <c r="W297" s="190"/>
      <c r="X297" s="160"/>
      <c r="Y297" s="14">
        <f t="shared" si="10"/>
        <v>22</v>
      </c>
      <c r="Z297" s="68">
        <f t="shared" si="8"/>
        <v>0</v>
      </c>
      <c r="AA297" s="52">
        <f t="shared" si="11"/>
        <v>-13</v>
      </c>
    </row>
    <row r="298" spans="1:27" ht="15" customHeight="1" x14ac:dyDescent="0.3">
      <c r="A298" s="67">
        <f t="shared" si="9"/>
        <v>45580</v>
      </c>
      <c r="B298" s="68">
        <f t="shared" si="14"/>
        <v>0</v>
      </c>
      <c r="C298" s="190"/>
      <c r="D298" s="190"/>
      <c r="E298" s="190"/>
      <c r="F298" s="194"/>
      <c r="G298" s="192"/>
      <c r="H298" s="190"/>
      <c r="I298" s="190"/>
      <c r="J298" s="190"/>
      <c r="K298" s="193"/>
      <c r="L298" s="191">
        <f t="shared" si="12"/>
        <v>0</v>
      </c>
      <c r="M298" s="190"/>
      <c r="N298" s="194"/>
      <c r="O298" s="192"/>
      <c r="P298" s="190"/>
      <c r="Q298" s="190"/>
      <c r="R298" s="193"/>
      <c r="S298" s="192"/>
      <c r="T298" s="190"/>
      <c r="U298" s="193"/>
      <c r="V298" s="190"/>
      <c r="W298" s="190"/>
      <c r="X298" s="160"/>
      <c r="Y298" s="14">
        <f t="shared" si="10"/>
        <v>22</v>
      </c>
      <c r="Z298" s="68">
        <f t="shared" si="8"/>
        <v>0</v>
      </c>
      <c r="AA298" s="52">
        <f t="shared" si="11"/>
        <v>-13</v>
      </c>
    </row>
    <row r="299" spans="1:27" ht="15" customHeight="1" x14ac:dyDescent="0.3">
      <c r="A299" s="67">
        <f t="shared" si="9"/>
        <v>45581</v>
      </c>
      <c r="B299" s="68">
        <f t="shared" si="14"/>
        <v>0</v>
      </c>
      <c r="C299" s="190"/>
      <c r="D299" s="190"/>
      <c r="E299" s="190"/>
      <c r="F299" s="194"/>
      <c r="G299" s="192"/>
      <c r="H299" s="190"/>
      <c r="I299" s="190"/>
      <c r="J299" s="190"/>
      <c r="K299" s="193"/>
      <c r="L299" s="191">
        <f t="shared" si="12"/>
        <v>0</v>
      </c>
      <c r="M299" s="190"/>
      <c r="N299" s="194"/>
      <c r="O299" s="192"/>
      <c r="P299" s="190"/>
      <c r="Q299" s="190"/>
      <c r="R299" s="193"/>
      <c r="S299" s="192"/>
      <c r="T299" s="190"/>
      <c r="U299" s="193"/>
      <c r="V299" s="190"/>
      <c r="W299" s="190"/>
      <c r="X299" s="160"/>
      <c r="Y299" s="14">
        <f t="shared" si="10"/>
        <v>22</v>
      </c>
      <c r="Z299" s="68">
        <f t="shared" si="8"/>
        <v>0</v>
      </c>
      <c r="AA299" s="52">
        <f t="shared" si="11"/>
        <v>-13</v>
      </c>
    </row>
    <row r="300" spans="1:27" ht="15" customHeight="1" x14ac:dyDescent="0.3">
      <c r="A300" s="67">
        <f t="shared" si="9"/>
        <v>45582</v>
      </c>
      <c r="B300" s="68">
        <f t="shared" si="14"/>
        <v>0</v>
      </c>
      <c r="C300" s="190"/>
      <c r="D300" s="190"/>
      <c r="E300" s="190"/>
      <c r="F300" s="194"/>
      <c r="G300" s="192"/>
      <c r="H300" s="190"/>
      <c r="I300" s="190"/>
      <c r="J300" s="190"/>
      <c r="K300" s="193"/>
      <c r="L300" s="191">
        <f t="shared" si="12"/>
        <v>0</v>
      </c>
      <c r="M300" s="190"/>
      <c r="N300" s="194"/>
      <c r="O300" s="192"/>
      <c r="P300" s="190"/>
      <c r="Q300" s="190"/>
      <c r="R300" s="193"/>
      <c r="S300" s="192"/>
      <c r="T300" s="190"/>
      <c r="U300" s="193"/>
      <c r="V300" s="190"/>
      <c r="W300" s="190"/>
      <c r="X300" s="160"/>
      <c r="Y300" s="14">
        <f t="shared" si="10"/>
        <v>22</v>
      </c>
      <c r="Z300" s="68">
        <f t="shared" si="8"/>
        <v>0</v>
      </c>
      <c r="AA300" s="52">
        <f t="shared" si="11"/>
        <v>-13</v>
      </c>
    </row>
    <row r="301" spans="1:27" ht="15" customHeight="1" x14ac:dyDescent="0.3">
      <c r="A301" s="67">
        <f t="shared" si="9"/>
        <v>45583</v>
      </c>
      <c r="B301" s="68">
        <f t="shared" si="14"/>
        <v>0</v>
      </c>
      <c r="C301" s="190"/>
      <c r="D301" s="190"/>
      <c r="E301" s="190"/>
      <c r="F301" s="194"/>
      <c r="G301" s="192"/>
      <c r="H301" s="190"/>
      <c r="I301" s="190"/>
      <c r="J301" s="190"/>
      <c r="K301" s="193"/>
      <c r="L301" s="191">
        <f t="shared" si="12"/>
        <v>0</v>
      </c>
      <c r="M301" s="190"/>
      <c r="N301" s="194"/>
      <c r="O301" s="192"/>
      <c r="P301" s="190"/>
      <c r="Q301" s="190"/>
      <c r="R301" s="193"/>
      <c r="S301" s="192"/>
      <c r="T301" s="190"/>
      <c r="U301" s="193"/>
      <c r="V301" s="190"/>
      <c r="W301" s="190"/>
      <c r="X301" s="160"/>
      <c r="Y301" s="14">
        <f t="shared" si="10"/>
        <v>22</v>
      </c>
      <c r="Z301" s="68">
        <f t="shared" si="8"/>
        <v>0</v>
      </c>
      <c r="AA301" s="52">
        <f t="shared" si="11"/>
        <v>-13</v>
      </c>
    </row>
    <row r="302" spans="1:27" ht="15" customHeight="1" x14ac:dyDescent="0.3">
      <c r="A302" s="67">
        <f t="shared" si="9"/>
        <v>45584</v>
      </c>
      <c r="B302" s="68">
        <f t="shared" si="14"/>
        <v>0</v>
      </c>
      <c r="C302" s="190"/>
      <c r="D302" s="190"/>
      <c r="E302" s="190"/>
      <c r="F302" s="194"/>
      <c r="G302" s="192"/>
      <c r="H302" s="190"/>
      <c r="I302" s="190"/>
      <c r="J302" s="190"/>
      <c r="K302" s="193"/>
      <c r="L302" s="191">
        <f t="shared" si="12"/>
        <v>0</v>
      </c>
      <c r="M302" s="190"/>
      <c r="N302" s="194"/>
      <c r="O302" s="192"/>
      <c r="P302" s="190"/>
      <c r="Q302" s="190"/>
      <c r="R302" s="193"/>
      <c r="S302" s="192"/>
      <c r="T302" s="190"/>
      <c r="U302" s="193"/>
      <c r="V302" s="190"/>
      <c r="W302" s="190"/>
      <c r="X302" s="160"/>
      <c r="Y302" s="14">
        <f t="shared" si="10"/>
        <v>22</v>
      </c>
      <c r="Z302" s="68">
        <f t="shared" si="8"/>
        <v>0</v>
      </c>
      <c r="AA302" s="52">
        <f t="shared" si="11"/>
        <v>-13</v>
      </c>
    </row>
    <row r="303" spans="1:27" ht="15" customHeight="1" x14ac:dyDescent="0.3">
      <c r="A303" s="67">
        <f t="shared" si="9"/>
        <v>45585</v>
      </c>
      <c r="B303" s="68">
        <f t="shared" si="14"/>
        <v>0</v>
      </c>
      <c r="C303" s="190"/>
      <c r="D303" s="190"/>
      <c r="E303" s="190"/>
      <c r="F303" s="194"/>
      <c r="G303" s="192"/>
      <c r="H303" s="190"/>
      <c r="I303" s="190"/>
      <c r="J303" s="190"/>
      <c r="K303" s="193"/>
      <c r="L303" s="191">
        <f t="shared" si="12"/>
        <v>0</v>
      </c>
      <c r="M303" s="190"/>
      <c r="N303" s="194"/>
      <c r="O303" s="192"/>
      <c r="P303" s="190"/>
      <c r="Q303" s="190"/>
      <c r="R303" s="193"/>
      <c r="S303" s="192"/>
      <c r="T303" s="190"/>
      <c r="U303" s="193"/>
      <c r="V303" s="190"/>
      <c r="W303" s="190"/>
      <c r="X303" s="160"/>
      <c r="Y303" s="14">
        <f t="shared" si="10"/>
        <v>22</v>
      </c>
      <c r="Z303" s="68">
        <f t="shared" si="8"/>
        <v>0</v>
      </c>
      <c r="AA303" s="52">
        <f t="shared" si="11"/>
        <v>-13</v>
      </c>
    </row>
    <row r="304" spans="1:27" ht="15" customHeight="1" x14ac:dyDescent="0.3">
      <c r="A304" s="67">
        <f t="shared" si="9"/>
        <v>45586</v>
      </c>
      <c r="B304" s="68">
        <f t="shared" si="14"/>
        <v>0</v>
      </c>
      <c r="C304" s="190"/>
      <c r="D304" s="190"/>
      <c r="E304" s="190"/>
      <c r="F304" s="194"/>
      <c r="G304" s="192"/>
      <c r="H304" s="190"/>
      <c r="I304" s="190"/>
      <c r="J304" s="190"/>
      <c r="K304" s="193"/>
      <c r="L304" s="191">
        <f t="shared" si="12"/>
        <v>0</v>
      </c>
      <c r="M304" s="190"/>
      <c r="N304" s="194"/>
      <c r="O304" s="192"/>
      <c r="P304" s="190"/>
      <c r="Q304" s="190"/>
      <c r="R304" s="193"/>
      <c r="S304" s="192"/>
      <c r="T304" s="190"/>
      <c r="U304" s="193"/>
      <c r="V304" s="190"/>
      <c r="W304" s="190"/>
      <c r="X304" s="160"/>
      <c r="Y304" s="14">
        <f t="shared" si="10"/>
        <v>22</v>
      </c>
      <c r="Z304" s="68">
        <f t="shared" si="8"/>
        <v>0</v>
      </c>
      <c r="AA304" s="52">
        <f t="shared" si="11"/>
        <v>-13</v>
      </c>
    </row>
    <row r="305" spans="1:27" ht="15" customHeight="1" x14ac:dyDescent="0.3">
      <c r="A305" s="67">
        <f t="shared" si="9"/>
        <v>45587</v>
      </c>
      <c r="B305" s="68">
        <f t="shared" si="14"/>
        <v>0</v>
      </c>
      <c r="C305" s="190"/>
      <c r="D305" s="190"/>
      <c r="E305" s="190"/>
      <c r="F305" s="194"/>
      <c r="G305" s="192"/>
      <c r="H305" s="190"/>
      <c r="I305" s="190"/>
      <c r="J305" s="190"/>
      <c r="K305" s="193"/>
      <c r="L305" s="191">
        <f t="shared" si="12"/>
        <v>0</v>
      </c>
      <c r="M305" s="190"/>
      <c r="N305" s="194"/>
      <c r="O305" s="192"/>
      <c r="P305" s="190"/>
      <c r="Q305" s="190"/>
      <c r="R305" s="193"/>
      <c r="S305" s="192"/>
      <c r="T305" s="190"/>
      <c r="U305" s="193"/>
      <c r="V305" s="190"/>
      <c r="W305" s="190"/>
      <c r="X305" s="160"/>
      <c r="Y305" s="14">
        <f t="shared" si="10"/>
        <v>22</v>
      </c>
      <c r="Z305" s="68">
        <f t="shared" si="8"/>
        <v>0</v>
      </c>
      <c r="AA305" s="52">
        <f t="shared" si="11"/>
        <v>-13</v>
      </c>
    </row>
    <row r="306" spans="1:27" ht="15" customHeight="1" x14ac:dyDescent="0.3">
      <c r="A306" s="67">
        <f t="shared" si="9"/>
        <v>45588</v>
      </c>
      <c r="B306" s="68">
        <f t="shared" si="14"/>
        <v>0</v>
      </c>
      <c r="C306" s="190"/>
      <c r="D306" s="190"/>
      <c r="E306" s="190"/>
      <c r="F306" s="194"/>
      <c r="G306" s="192"/>
      <c r="H306" s="190"/>
      <c r="I306" s="190"/>
      <c r="J306" s="190"/>
      <c r="K306" s="193"/>
      <c r="L306" s="191">
        <f t="shared" si="12"/>
        <v>0</v>
      </c>
      <c r="M306" s="190"/>
      <c r="N306" s="194"/>
      <c r="O306" s="192"/>
      <c r="P306" s="190"/>
      <c r="Q306" s="190"/>
      <c r="R306" s="193"/>
      <c r="S306" s="192"/>
      <c r="T306" s="190"/>
      <c r="U306" s="193"/>
      <c r="V306" s="190"/>
      <c r="W306" s="190"/>
      <c r="X306" s="160"/>
      <c r="Y306" s="14">
        <f t="shared" si="10"/>
        <v>22</v>
      </c>
      <c r="Z306" s="68">
        <f t="shared" si="8"/>
        <v>0</v>
      </c>
      <c r="AA306" s="52">
        <f t="shared" si="11"/>
        <v>-13</v>
      </c>
    </row>
    <row r="307" spans="1:27" ht="15" customHeight="1" x14ac:dyDescent="0.3">
      <c r="A307" s="67">
        <f t="shared" si="9"/>
        <v>45589</v>
      </c>
      <c r="B307" s="68">
        <f t="shared" si="14"/>
        <v>0</v>
      </c>
      <c r="C307" s="190"/>
      <c r="D307" s="190"/>
      <c r="E307" s="190"/>
      <c r="F307" s="194"/>
      <c r="G307" s="192"/>
      <c r="H307" s="190"/>
      <c r="I307" s="190"/>
      <c r="J307" s="190"/>
      <c r="K307" s="193"/>
      <c r="L307" s="191">
        <f t="shared" si="12"/>
        <v>0</v>
      </c>
      <c r="M307" s="190"/>
      <c r="N307" s="194"/>
      <c r="O307" s="192"/>
      <c r="P307" s="190"/>
      <c r="Q307" s="190"/>
      <c r="R307" s="193"/>
      <c r="S307" s="192"/>
      <c r="T307" s="190"/>
      <c r="U307" s="193"/>
      <c r="V307" s="190"/>
      <c r="W307" s="190"/>
      <c r="X307" s="160"/>
      <c r="Y307" s="14">
        <f t="shared" si="10"/>
        <v>22</v>
      </c>
      <c r="Z307" s="68">
        <f t="shared" si="8"/>
        <v>0</v>
      </c>
      <c r="AA307" s="52">
        <f t="shared" si="11"/>
        <v>-13</v>
      </c>
    </row>
    <row r="308" spans="1:27" ht="15" customHeight="1" x14ac:dyDescent="0.3">
      <c r="A308" s="67">
        <f t="shared" si="9"/>
        <v>45590</v>
      </c>
      <c r="B308" s="68">
        <f t="shared" si="14"/>
        <v>0</v>
      </c>
      <c r="C308" s="190"/>
      <c r="D308" s="190"/>
      <c r="E308" s="190"/>
      <c r="F308" s="194"/>
      <c r="G308" s="192"/>
      <c r="H308" s="190"/>
      <c r="I308" s="190"/>
      <c r="J308" s="190"/>
      <c r="K308" s="193"/>
      <c r="L308" s="191">
        <f t="shared" si="12"/>
        <v>0</v>
      </c>
      <c r="M308" s="190"/>
      <c r="N308" s="194"/>
      <c r="O308" s="192"/>
      <c r="P308" s="190"/>
      <c r="Q308" s="190"/>
      <c r="R308" s="193"/>
      <c r="S308" s="192"/>
      <c r="T308" s="190"/>
      <c r="U308" s="193"/>
      <c r="V308" s="190"/>
      <c r="W308" s="190"/>
      <c r="X308" s="160"/>
      <c r="Y308" s="14">
        <f t="shared" si="10"/>
        <v>22</v>
      </c>
      <c r="Z308" s="68">
        <f t="shared" si="8"/>
        <v>0</v>
      </c>
      <c r="AA308" s="52">
        <f t="shared" si="11"/>
        <v>-13</v>
      </c>
    </row>
    <row r="309" spans="1:27" ht="15" customHeight="1" x14ac:dyDescent="0.3">
      <c r="A309" s="67">
        <f t="shared" si="9"/>
        <v>45591</v>
      </c>
      <c r="B309" s="68">
        <f t="shared" si="14"/>
        <v>0</v>
      </c>
      <c r="C309" s="190"/>
      <c r="D309" s="190"/>
      <c r="E309" s="190"/>
      <c r="F309" s="194"/>
      <c r="G309" s="192"/>
      <c r="H309" s="190"/>
      <c r="I309" s="190"/>
      <c r="J309" s="190"/>
      <c r="K309" s="193"/>
      <c r="L309" s="191">
        <f t="shared" si="12"/>
        <v>0</v>
      </c>
      <c r="M309" s="190"/>
      <c r="N309" s="194"/>
      <c r="O309" s="192"/>
      <c r="P309" s="190"/>
      <c r="Q309" s="190"/>
      <c r="R309" s="193"/>
      <c r="S309" s="192"/>
      <c r="T309" s="190"/>
      <c r="U309" s="193"/>
      <c r="V309" s="190"/>
      <c r="W309" s="190"/>
      <c r="X309" s="160"/>
      <c r="Y309" s="14">
        <f t="shared" si="10"/>
        <v>22</v>
      </c>
      <c r="Z309" s="68">
        <f t="shared" si="8"/>
        <v>0</v>
      </c>
      <c r="AA309" s="52">
        <f t="shared" si="11"/>
        <v>-13</v>
      </c>
    </row>
    <row r="310" spans="1:27" ht="15" customHeight="1" x14ac:dyDescent="0.3">
      <c r="A310" s="67">
        <f t="shared" si="9"/>
        <v>45592</v>
      </c>
      <c r="B310" s="68">
        <f t="shared" si="14"/>
        <v>0</v>
      </c>
      <c r="C310" s="190"/>
      <c r="D310" s="190"/>
      <c r="E310" s="190"/>
      <c r="F310" s="194"/>
      <c r="G310" s="192"/>
      <c r="H310" s="190"/>
      <c r="I310" s="190"/>
      <c r="J310" s="190"/>
      <c r="K310" s="193"/>
      <c r="L310" s="191">
        <f t="shared" si="12"/>
        <v>0</v>
      </c>
      <c r="M310" s="190"/>
      <c r="N310" s="194"/>
      <c r="O310" s="192"/>
      <c r="P310" s="190"/>
      <c r="Q310" s="190"/>
      <c r="R310" s="193"/>
      <c r="S310" s="192"/>
      <c r="T310" s="190"/>
      <c r="U310" s="193"/>
      <c r="V310" s="190"/>
      <c r="W310" s="190"/>
      <c r="X310" s="160"/>
      <c r="Y310" s="14">
        <f t="shared" si="10"/>
        <v>22</v>
      </c>
      <c r="Z310" s="68">
        <f t="shared" si="8"/>
        <v>0</v>
      </c>
      <c r="AA310" s="52">
        <f t="shared" si="11"/>
        <v>-13</v>
      </c>
    </row>
    <row r="311" spans="1:27" ht="15" customHeight="1" x14ac:dyDescent="0.3">
      <c r="A311" s="67">
        <f t="shared" si="9"/>
        <v>45593</v>
      </c>
      <c r="B311" s="68">
        <f t="shared" si="14"/>
        <v>0</v>
      </c>
      <c r="C311" s="190"/>
      <c r="D311" s="190"/>
      <c r="E311" s="190"/>
      <c r="F311" s="194"/>
      <c r="G311" s="192"/>
      <c r="H311" s="190"/>
      <c r="I311" s="190"/>
      <c r="J311" s="190"/>
      <c r="K311" s="193"/>
      <c r="L311" s="191">
        <f t="shared" si="12"/>
        <v>0</v>
      </c>
      <c r="M311" s="190"/>
      <c r="N311" s="194"/>
      <c r="O311" s="192"/>
      <c r="P311" s="190"/>
      <c r="Q311" s="190"/>
      <c r="R311" s="193"/>
      <c r="S311" s="192"/>
      <c r="T311" s="190"/>
      <c r="U311" s="193"/>
      <c r="V311" s="190"/>
      <c r="W311" s="190"/>
      <c r="X311" s="160"/>
      <c r="Y311" s="14">
        <f t="shared" si="10"/>
        <v>22</v>
      </c>
      <c r="Z311" s="68">
        <f t="shared" si="8"/>
        <v>0</v>
      </c>
      <c r="AA311" s="52">
        <f t="shared" si="11"/>
        <v>-13</v>
      </c>
    </row>
    <row r="312" spans="1:27" ht="15" customHeight="1" x14ac:dyDescent="0.3">
      <c r="A312" s="67">
        <f t="shared" si="9"/>
        <v>45594</v>
      </c>
      <c r="B312" s="68">
        <f t="shared" si="14"/>
        <v>0</v>
      </c>
      <c r="C312" s="190"/>
      <c r="D312" s="190"/>
      <c r="E312" s="190"/>
      <c r="F312" s="194"/>
      <c r="G312" s="192"/>
      <c r="H312" s="190"/>
      <c r="I312" s="190"/>
      <c r="J312" s="190"/>
      <c r="K312" s="193"/>
      <c r="L312" s="191">
        <f t="shared" si="12"/>
        <v>0</v>
      </c>
      <c r="M312" s="190"/>
      <c r="N312" s="194"/>
      <c r="O312" s="192"/>
      <c r="P312" s="190"/>
      <c r="Q312" s="190"/>
      <c r="R312" s="193"/>
      <c r="S312" s="192"/>
      <c r="T312" s="190"/>
      <c r="U312" s="193"/>
      <c r="V312" s="190"/>
      <c r="W312" s="190"/>
      <c r="X312" s="160"/>
      <c r="Y312" s="14">
        <f t="shared" si="10"/>
        <v>22</v>
      </c>
      <c r="Z312" s="68">
        <f t="shared" si="8"/>
        <v>0</v>
      </c>
      <c r="AA312" s="52">
        <f t="shared" si="11"/>
        <v>-13</v>
      </c>
    </row>
    <row r="313" spans="1:27" ht="15" customHeight="1" x14ac:dyDescent="0.3">
      <c r="A313" s="67">
        <f t="shared" si="9"/>
        <v>45595</v>
      </c>
      <c r="B313" s="68">
        <f t="shared" si="14"/>
        <v>0</v>
      </c>
      <c r="C313" s="190"/>
      <c r="D313" s="190"/>
      <c r="E313" s="190"/>
      <c r="F313" s="194"/>
      <c r="G313" s="192"/>
      <c r="H313" s="190"/>
      <c r="I313" s="190"/>
      <c r="J313" s="190"/>
      <c r="K313" s="193"/>
      <c r="L313" s="191">
        <f t="shared" si="12"/>
        <v>0</v>
      </c>
      <c r="M313" s="190"/>
      <c r="N313" s="194"/>
      <c r="O313" s="192"/>
      <c r="P313" s="190"/>
      <c r="Q313" s="190"/>
      <c r="R313" s="193"/>
      <c r="S313" s="192"/>
      <c r="T313" s="190"/>
      <c r="U313" s="193"/>
      <c r="V313" s="190"/>
      <c r="W313" s="190"/>
      <c r="X313" s="160"/>
      <c r="Y313" s="14">
        <f t="shared" si="10"/>
        <v>22</v>
      </c>
      <c r="Z313" s="68">
        <f t="shared" si="8"/>
        <v>0</v>
      </c>
      <c r="AA313" s="52">
        <f t="shared" si="11"/>
        <v>-13</v>
      </c>
    </row>
    <row r="314" spans="1:27" ht="15" customHeight="1" x14ac:dyDescent="0.3">
      <c r="A314" s="67">
        <f t="shared" si="9"/>
        <v>45596</v>
      </c>
      <c r="B314" s="68">
        <f t="shared" si="14"/>
        <v>0</v>
      </c>
      <c r="C314" s="190"/>
      <c r="D314" s="190"/>
      <c r="E314" s="190"/>
      <c r="F314" s="194"/>
      <c r="G314" s="192"/>
      <c r="H314" s="190"/>
      <c r="I314" s="190"/>
      <c r="J314" s="190"/>
      <c r="K314" s="193"/>
      <c r="L314" s="191">
        <f t="shared" si="12"/>
        <v>0</v>
      </c>
      <c r="M314" s="190"/>
      <c r="N314" s="194"/>
      <c r="O314" s="192"/>
      <c r="P314" s="190"/>
      <c r="Q314" s="190"/>
      <c r="R314" s="193"/>
      <c r="S314" s="192"/>
      <c r="T314" s="190"/>
      <c r="U314" s="193"/>
      <c r="V314" s="190"/>
      <c r="W314" s="190"/>
      <c r="X314" s="160"/>
      <c r="Y314" s="14">
        <f t="shared" si="10"/>
        <v>22</v>
      </c>
      <c r="Z314" s="68">
        <f t="shared" si="8"/>
        <v>0</v>
      </c>
      <c r="AA314" s="52">
        <f t="shared" si="11"/>
        <v>-13</v>
      </c>
    </row>
    <row r="315" spans="1:27" ht="15" customHeight="1" x14ac:dyDescent="0.3">
      <c r="A315" s="67">
        <f t="shared" si="9"/>
        <v>45597</v>
      </c>
      <c r="B315" s="68">
        <f t="shared" si="14"/>
        <v>0</v>
      </c>
      <c r="C315" s="190"/>
      <c r="D315" s="190"/>
      <c r="E315" s="190"/>
      <c r="F315" s="194"/>
      <c r="G315" s="192"/>
      <c r="H315" s="190"/>
      <c r="I315" s="190"/>
      <c r="J315" s="190"/>
      <c r="K315" s="193"/>
      <c r="L315" s="191">
        <f t="shared" si="12"/>
        <v>0</v>
      </c>
      <c r="M315" s="190"/>
      <c r="N315" s="194"/>
      <c r="O315" s="192"/>
      <c r="P315" s="190"/>
      <c r="Q315" s="190"/>
      <c r="R315" s="193"/>
      <c r="S315" s="192"/>
      <c r="T315" s="190"/>
      <c r="U315" s="193"/>
      <c r="V315" s="190"/>
      <c r="W315" s="190"/>
      <c r="X315" s="160"/>
      <c r="Y315" s="14">
        <f t="shared" si="10"/>
        <v>22</v>
      </c>
      <c r="Z315" s="68">
        <f t="shared" si="8"/>
        <v>0</v>
      </c>
      <c r="AA315" s="52">
        <f t="shared" si="11"/>
        <v>-13</v>
      </c>
    </row>
    <row r="316" spans="1:27" ht="15" customHeight="1" x14ac:dyDescent="0.3">
      <c r="A316" s="67">
        <f t="shared" si="9"/>
        <v>45598</v>
      </c>
      <c r="B316" s="68">
        <f t="shared" si="14"/>
        <v>0</v>
      </c>
      <c r="C316" s="190"/>
      <c r="D316" s="190"/>
      <c r="E316" s="190"/>
      <c r="F316" s="194"/>
      <c r="G316" s="192"/>
      <c r="H316" s="190"/>
      <c r="I316" s="190"/>
      <c r="J316" s="190"/>
      <c r="K316" s="193"/>
      <c r="L316" s="191">
        <f t="shared" si="12"/>
        <v>0</v>
      </c>
      <c r="M316" s="190"/>
      <c r="N316" s="194"/>
      <c r="O316" s="192"/>
      <c r="P316" s="190"/>
      <c r="Q316" s="190"/>
      <c r="R316" s="193"/>
      <c r="S316" s="192"/>
      <c r="T316" s="190"/>
      <c r="U316" s="193"/>
      <c r="V316" s="190"/>
      <c r="W316" s="190"/>
      <c r="X316" s="160"/>
      <c r="Y316" s="14">
        <f t="shared" si="10"/>
        <v>22</v>
      </c>
      <c r="Z316" s="68">
        <f t="shared" si="8"/>
        <v>0</v>
      </c>
      <c r="AA316" s="52">
        <f t="shared" si="11"/>
        <v>-13</v>
      </c>
    </row>
    <row r="317" spans="1:27" ht="15" customHeight="1" x14ac:dyDescent="0.3">
      <c r="A317" s="67">
        <f t="shared" si="9"/>
        <v>45599</v>
      </c>
      <c r="B317" s="68">
        <f t="shared" si="14"/>
        <v>0</v>
      </c>
      <c r="C317" s="190"/>
      <c r="D317" s="190"/>
      <c r="E317" s="190"/>
      <c r="F317" s="194"/>
      <c r="G317" s="192"/>
      <c r="H317" s="190"/>
      <c r="I317" s="190"/>
      <c r="J317" s="190"/>
      <c r="K317" s="193"/>
      <c r="L317" s="191">
        <f t="shared" si="12"/>
        <v>0</v>
      </c>
      <c r="M317" s="190"/>
      <c r="N317" s="194"/>
      <c r="O317" s="192"/>
      <c r="P317" s="190"/>
      <c r="Q317" s="190"/>
      <c r="R317" s="193"/>
      <c r="S317" s="192"/>
      <c r="T317" s="190"/>
      <c r="U317" s="193"/>
      <c r="V317" s="190"/>
      <c r="W317" s="190"/>
      <c r="X317" s="160"/>
      <c r="Y317" s="14">
        <f t="shared" si="10"/>
        <v>22</v>
      </c>
      <c r="Z317" s="68">
        <f t="shared" si="8"/>
        <v>0</v>
      </c>
      <c r="AA317" s="52">
        <f t="shared" si="11"/>
        <v>-13</v>
      </c>
    </row>
    <row r="318" spans="1:27" ht="15" customHeight="1" x14ac:dyDescent="0.3">
      <c r="A318" s="67">
        <f t="shared" si="9"/>
        <v>45600</v>
      </c>
      <c r="B318" s="68">
        <f t="shared" si="14"/>
        <v>0</v>
      </c>
      <c r="C318" s="190"/>
      <c r="D318" s="190"/>
      <c r="E318" s="190"/>
      <c r="F318" s="194"/>
      <c r="G318" s="192"/>
      <c r="H318" s="190"/>
      <c r="I318" s="190"/>
      <c r="J318" s="190"/>
      <c r="K318" s="193"/>
      <c r="L318" s="191">
        <f t="shared" si="12"/>
        <v>0</v>
      </c>
      <c r="M318" s="190"/>
      <c r="N318" s="194"/>
      <c r="O318" s="192"/>
      <c r="P318" s="190"/>
      <c r="Q318" s="190"/>
      <c r="R318" s="193"/>
      <c r="S318" s="192"/>
      <c r="T318" s="190"/>
      <c r="U318" s="193"/>
      <c r="V318" s="190"/>
      <c r="W318" s="190"/>
      <c r="X318" s="160"/>
      <c r="Y318" s="14">
        <f t="shared" si="10"/>
        <v>22</v>
      </c>
      <c r="Z318" s="68">
        <f t="shared" si="8"/>
        <v>0</v>
      </c>
      <c r="AA318" s="52">
        <f t="shared" si="11"/>
        <v>-13</v>
      </c>
    </row>
    <row r="319" spans="1:27" ht="15" customHeight="1" x14ac:dyDescent="0.3">
      <c r="A319" s="67">
        <f t="shared" si="9"/>
        <v>45601</v>
      </c>
      <c r="B319" s="68">
        <f t="shared" si="14"/>
        <v>0</v>
      </c>
      <c r="C319" s="190"/>
      <c r="D319" s="190"/>
      <c r="E319" s="190"/>
      <c r="F319" s="194"/>
      <c r="G319" s="192"/>
      <c r="H319" s="190"/>
      <c r="I319" s="190"/>
      <c r="J319" s="190"/>
      <c r="K319" s="193"/>
      <c r="L319" s="191">
        <f t="shared" si="12"/>
        <v>0</v>
      </c>
      <c r="M319" s="190"/>
      <c r="N319" s="194"/>
      <c r="O319" s="192"/>
      <c r="P319" s="190"/>
      <c r="Q319" s="190"/>
      <c r="R319" s="193"/>
      <c r="S319" s="192"/>
      <c r="T319" s="190"/>
      <c r="U319" s="193"/>
      <c r="V319" s="190"/>
      <c r="W319" s="190"/>
      <c r="X319" s="160"/>
      <c r="Y319" s="14">
        <f t="shared" si="10"/>
        <v>22</v>
      </c>
      <c r="Z319" s="68">
        <f t="shared" si="8"/>
        <v>0</v>
      </c>
      <c r="AA319" s="52">
        <f t="shared" si="11"/>
        <v>-13</v>
      </c>
    </row>
    <row r="320" spans="1:27" ht="15" customHeight="1" x14ac:dyDescent="0.3">
      <c r="A320" s="67">
        <f t="shared" si="9"/>
        <v>45602</v>
      </c>
      <c r="B320" s="68">
        <f t="shared" si="14"/>
        <v>0</v>
      </c>
      <c r="C320" s="190"/>
      <c r="D320" s="190"/>
      <c r="E320" s="190"/>
      <c r="F320" s="194"/>
      <c r="G320" s="192"/>
      <c r="H320" s="190"/>
      <c r="I320" s="190"/>
      <c r="J320" s="190"/>
      <c r="K320" s="193"/>
      <c r="L320" s="191">
        <f t="shared" si="12"/>
        <v>0</v>
      </c>
      <c r="M320" s="190"/>
      <c r="N320" s="194"/>
      <c r="O320" s="192"/>
      <c r="P320" s="190"/>
      <c r="Q320" s="190"/>
      <c r="R320" s="193"/>
      <c r="S320" s="192"/>
      <c r="T320" s="190"/>
      <c r="U320" s="193"/>
      <c r="V320" s="190"/>
      <c r="W320" s="190"/>
      <c r="X320" s="160"/>
      <c r="Y320" s="14">
        <f t="shared" si="10"/>
        <v>22</v>
      </c>
      <c r="Z320" s="68">
        <f t="shared" si="8"/>
        <v>0</v>
      </c>
      <c r="AA320" s="52">
        <f t="shared" si="11"/>
        <v>-13</v>
      </c>
    </row>
    <row r="321" spans="1:27" ht="15" customHeight="1" x14ac:dyDescent="0.3">
      <c r="A321" s="67">
        <f t="shared" si="9"/>
        <v>45603</v>
      </c>
      <c r="B321" s="68">
        <f t="shared" si="14"/>
        <v>0</v>
      </c>
      <c r="C321" s="190"/>
      <c r="D321" s="190"/>
      <c r="E321" s="190"/>
      <c r="F321" s="194"/>
      <c r="G321" s="192"/>
      <c r="H321" s="190"/>
      <c r="I321" s="190"/>
      <c r="J321" s="190"/>
      <c r="K321" s="193"/>
      <c r="L321" s="191">
        <f t="shared" si="12"/>
        <v>0</v>
      </c>
      <c r="M321" s="190"/>
      <c r="N321" s="194"/>
      <c r="O321" s="192"/>
      <c r="P321" s="190"/>
      <c r="Q321" s="190"/>
      <c r="R321" s="193"/>
      <c r="S321" s="192"/>
      <c r="T321" s="190"/>
      <c r="U321" s="193"/>
      <c r="V321" s="190"/>
      <c r="W321" s="190"/>
      <c r="X321" s="160"/>
      <c r="Y321" s="14">
        <f t="shared" si="10"/>
        <v>22</v>
      </c>
      <c r="Z321" s="68">
        <f t="shared" si="8"/>
        <v>0</v>
      </c>
      <c r="AA321" s="52">
        <f t="shared" si="11"/>
        <v>-13</v>
      </c>
    </row>
    <row r="322" spans="1:27" ht="15" customHeight="1" x14ac:dyDescent="0.3">
      <c r="A322" s="67">
        <f t="shared" si="9"/>
        <v>45604</v>
      </c>
      <c r="B322" s="68">
        <f t="shared" si="14"/>
        <v>0</v>
      </c>
      <c r="C322" s="190"/>
      <c r="D322" s="190"/>
      <c r="E322" s="190"/>
      <c r="F322" s="194"/>
      <c r="G322" s="192"/>
      <c r="H322" s="190"/>
      <c r="I322" s="190"/>
      <c r="J322" s="190"/>
      <c r="K322" s="193"/>
      <c r="L322" s="191">
        <f t="shared" si="12"/>
        <v>0</v>
      </c>
      <c r="M322" s="190"/>
      <c r="N322" s="194"/>
      <c r="O322" s="192"/>
      <c r="P322" s="190"/>
      <c r="Q322" s="190"/>
      <c r="R322" s="193"/>
      <c r="S322" s="192"/>
      <c r="T322" s="190"/>
      <c r="U322" s="193"/>
      <c r="V322" s="190"/>
      <c r="W322" s="190"/>
      <c r="X322" s="160"/>
      <c r="Y322" s="14">
        <f t="shared" si="10"/>
        <v>22</v>
      </c>
      <c r="Z322" s="68">
        <f t="shared" si="8"/>
        <v>0</v>
      </c>
      <c r="AA322" s="52">
        <f t="shared" si="11"/>
        <v>-13</v>
      </c>
    </row>
    <row r="323" spans="1:27" ht="15" customHeight="1" x14ac:dyDescent="0.3">
      <c r="A323" s="67">
        <f t="shared" si="9"/>
        <v>45605</v>
      </c>
      <c r="B323" s="68">
        <f t="shared" si="14"/>
        <v>0</v>
      </c>
      <c r="C323" s="190"/>
      <c r="D323" s="190"/>
      <c r="E323" s="190"/>
      <c r="F323" s="194"/>
      <c r="G323" s="192"/>
      <c r="H323" s="190"/>
      <c r="I323" s="190"/>
      <c r="J323" s="190"/>
      <c r="K323" s="193"/>
      <c r="L323" s="191">
        <f t="shared" si="12"/>
        <v>0</v>
      </c>
      <c r="M323" s="190"/>
      <c r="N323" s="194"/>
      <c r="O323" s="192"/>
      <c r="P323" s="190"/>
      <c r="Q323" s="190"/>
      <c r="R323" s="193"/>
      <c r="S323" s="192"/>
      <c r="T323" s="190"/>
      <c r="U323" s="193"/>
      <c r="V323" s="190"/>
      <c r="W323" s="190"/>
      <c r="X323" s="160"/>
      <c r="Y323" s="14">
        <f t="shared" si="10"/>
        <v>22</v>
      </c>
      <c r="Z323" s="68">
        <f t="shared" si="8"/>
        <v>0</v>
      </c>
      <c r="AA323" s="52">
        <f t="shared" si="11"/>
        <v>-13</v>
      </c>
    </row>
    <row r="324" spans="1:27" ht="15" customHeight="1" x14ac:dyDescent="0.3">
      <c r="A324" s="67">
        <f t="shared" si="9"/>
        <v>45606</v>
      </c>
      <c r="B324" s="68">
        <f t="shared" si="14"/>
        <v>0</v>
      </c>
      <c r="C324" s="190"/>
      <c r="D324" s="190"/>
      <c r="E324" s="190"/>
      <c r="F324" s="194"/>
      <c r="G324" s="192"/>
      <c r="H324" s="190"/>
      <c r="I324" s="190"/>
      <c r="J324" s="190"/>
      <c r="K324" s="193"/>
      <c r="L324" s="191">
        <f t="shared" si="12"/>
        <v>0</v>
      </c>
      <c r="M324" s="190"/>
      <c r="N324" s="194"/>
      <c r="O324" s="192"/>
      <c r="P324" s="190"/>
      <c r="Q324" s="190"/>
      <c r="R324" s="193"/>
      <c r="S324" s="192"/>
      <c r="T324" s="190"/>
      <c r="U324" s="193"/>
      <c r="V324" s="190"/>
      <c r="W324" s="190"/>
      <c r="X324" s="160"/>
      <c r="Y324" s="14">
        <f t="shared" si="10"/>
        <v>22</v>
      </c>
      <c r="Z324" s="68">
        <f t="shared" si="8"/>
        <v>0</v>
      </c>
      <c r="AA324" s="52">
        <f t="shared" si="11"/>
        <v>-13</v>
      </c>
    </row>
    <row r="325" spans="1:27" ht="15" customHeight="1" x14ac:dyDescent="0.3">
      <c r="A325" s="67">
        <f t="shared" si="9"/>
        <v>45607</v>
      </c>
      <c r="B325" s="68">
        <f t="shared" si="14"/>
        <v>0</v>
      </c>
      <c r="C325" s="190"/>
      <c r="D325" s="190"/>
      <c r="E325" s="190"/>
      <c r="F325" s="194"/>
      <c r="G325" s="192"/>
      <c r="H325" s="190"/>
      <c r="I325" s="190"/>
      <c r="J325" s="190"/>
      <c r="K325" s="193"/>
      <c r="L325" s="191">
        <f t="shared" si="12"/>
        <v>0</v>
      </c>
      <c r="M325" s="190"/>
      <c r="N325" s="194"/>
      <c r="O325" s="192"/>
      <c r="P325" s="190"/>
      <c r="Q325" s="190"/>
      <c r="R325" s="193"/>
      <c r="S325" s="192"/>
      <c r="T325" s="190"/>
      <c r="U325" s="193"/>
      <c r="V325" s="190"/>
      <c r="W325" s="190"/>
      <c r="X325" s="160"/>
      <c r="Y325" s="14">
        <f t="shared" si="10"/>
        <v>22</v>
      </c>
      <c r="Z325" s="68">
        <f t="shared" si="8"/>
        <v>0</v>
      </c>
      <c r="AA325" s="52">
        <f t="shared" si="11"/>
        <v>-13</v>
      </c>
    </row>
    <row r="326" spans="1:27" ht="15" customHeight="1" x14ac:dyDescent="0.3">
      <c r="A326" s="67">
        <f t="shared" si="9"/>
        <v>45608</v>
      </c>
      <c r="B326" s="68">
        <f t="shared" si="14"/>
        <v>0</v>
      </c>
      <c r="C326" s="190"/>
      <c r="D326" s="190"/>
      <c r="E326" s="190"/>
      <c r="F326" s="194"/>
      <c r="G326" s="192"/>
      <c r="H326" s="190"/>
      <c r="I326" s="190"/>
      <c r="J326" s="190"/>
      <c r="K326" s="193"/>
      <c r="L326" s="191">
        <f t="shared" si="12"/>
        <v>0</v>
      </c>
      <c r="M326" s="190"/>
      <c r="N326" s="194"/>
      <c r="O326" s="192"/>
      <c r="P326" s="190"/>
      <c r="Q326" s="190"/>
      <c r="R326" s="193"/>
      <c r="S326" s="192"/>
      <c r="T326" s="190"/>
      <c r="U326" s="193"/>
      <c r="V326" s="190"/>
      <c r="W326" s="190"/>
      <c r="X326" s="160"/>
      <c r="Y326" s="14">
        <f t="shared" si="10"/>
        <v>22</v>
      </c>
      <c r="Z326" s="68">
        <f t="shared" si="8"/>
        <v>0</v>
      </c>
      <c r="AA326" s="52">
        <f t="shared" si="11"/>
        <v>-13</v>
      </c>
    </row>
    <row r="327" spans="1:27" ht="15" customHeight="1" x14ac:dyDescent="0.3">
      <c r="A327" s="67">
        <f t="shared" si="9"/>
        <v>45609</v>
      </c>
      <c r="B327" s="68">
        <f t="shared" si="14"/>
        <v>0</v>
      </c>
      <c r="C327" s="190"/>
      <c r="D327" s="190"/>
      <c r="E327" s="190"/>
      <c r="F327" s="194"/>
      <c r="G327" s="192"/>
      <c r="H327" s="190"/>
      <c r="I327" s="190"/>
      <c r="J327" s="190"/>
      <c r="K327" s="193"/>
      <c r="L327" s="191">
        <f t="shared" si="12"/>
        <v>0</v>
      </c>
      <c r="M327" s="190"/>
      <c r="N327" s="194"/>
      <c r="O327" s="192"/>
      <c r="P327" s="190"/>
      <c r="Q327" s="190"/>
      <c r="R327" s="193"/>
      <c r="S327" s="192"/>
      <c r="T327" s="190"/>
      <c r="U327" s="193"/>
      <c r="V327" s="190"/>
      <c r="W327" s="190"/>
      <c r="X327" s="160"/>
      <c r="Y327" s="14">
        <f t="shared" si="10"/>
        <v>22</v>
      </c>
      <c r="Z327" s="68">
        <f t="shared" si="8"/>
        <v>0</v>
      </c>
      <c r="AA327" s="52">
        <f t="shared" si="11"/>
        <v>-13</v>
      </c>
    </row>
    <row r="328" spans="1:27" ht="15" customHeight="1" x14ac:dyDescent="0.3">
      <c r="A328" s="67">
        <f t="shared" si="9"/>
        <v>45610</v>
      </c>
      <c r="B328" s="68">
        <f t="shared" si="14"/>
        <v>0</v>
      </c>
      <c r="C328" s="190"/>
      <c r="D328" s="190"/>
      <c r="E328" s="190"/>
      <c r="F328" s="194"/>
      <c r="G328" s="192"/>
      <c r="H328" s="190"/>
      <c r="I328" s="190"/>
      <c r="J328" s="190"/>
      <c r="K328" s="193"/>
      <c r="L328" s="191">
        <f t="shared" si="12"/>
        <v>0</v>
      </c>
      <c r="M328" s="190"/>
      <c r="N328" s="194"/>
      <c r="O328" s="192"/>
      <c r="P328" s="190"/>
      <c r="Q328" s="190"/>
      <c r="R328" s="193"/>
      <c r="S328" s="192"/>
      <c r="T328" s="190"/>
      <c r="U328" s="193"/>
      <c r="V328" s="190"/>
      <c r="W328" s="190"/>
      <c r="X328" s="160"/>
      <c r="Y328" s="14">
        <f t="shared" si="10"/>
        <v>22</v>
      </c>
      <c r="Z328" s="68">
        <f t="shared" si="8"/>
        <v>0</v>
      </c>
      <c r="AA328" s="52">
        <f t="shared" si="11"/>
        <v>-13</v>
      </c>
    </row>
    <row r="329" spans="1:27" ht="15" customHeight="1" x14ac:dyDescent="0.3">
      <c r="A329" s="67">
        <f t="shared" si="9"/>
        <v>45611</v>
      </c>
      <c r="B329" s="68">
        <f t="shared" si="14"/>
        <v>0</v>
      </c>
      <c r="C329" s="190"/>
      <c r="D329" s="190"/>
      <c r="E329" s="190"/>
      <c r="F329" s="194"/>
      <c r="G329" s="192"/>
      <c r="H329" s="190"/>
      <c r="I329" s="190"/>
      <c r="J329" s="190"/>
      <c r="K329" s="193"/>
      <c r="L329" s="191">
        <f t="shared" si="12"/>
        <v>0</v>
      </c>
      <c r="M329" s="190"/>
      <c r="N329" s="194"/>
      <c r="O329" s="192"/>
      <c r="P329" s="190"/>
      <c r="Q329" s="190"/>
      <c r="R329" s="193"/>
      <c r="S329" s="192"/>
      <c r="T329" s="190"/>
      <c r="U329" s="193"/>
      <c r="V329" s="190"/>
      <c r="W329" s="190"/>
      <c r="X329" s="160"/>
      <c r="Y329" s="14">
        <f t="shared" si="10"/>
        <v>22</v>
      </c>
      <c r="Z329" s="68">
        <f t="shared" si="8"/>
        <v>0</v>
      </c>
      <c r="AA329" s="52">
        <f t="shared" si="11"/>
        <v>-13</v>
      </c>
    </row>
    <row r="330" spans="1:27" ht="15" customHeight="1" x14ac:dyDescent="0.3">
      <c r="A330" s="67">
        <f t="shared" si="9"/>
        <v>45612</v>
      </c>
      <c r="B330" s="68">
        <f t="shared" si="14"/>
        <v>0</v>
      </c>
      <c r="C330" s="190"/>
      <c r="D330" s="190"/>
      <c r="E330" s="190"/>
      <c r="F330" s="194"/>
      <c r="G330" s="192"/>
      <c r="H330" s="190"/>
      <c r="I330" s="190"/>
      <c r="J330" s="190"/>
      <c r="K330" s="193"/>
      <c r="L330" s="191">
        <f t="shared" si="12"/>
        <v>0</v>
      </c>
      <c r="M330" s="190"/>
      <c r="N330" s="194"/>
      <c r="O330" s="192"/>
      <c r="P330" s="190"/>
      <c r="Q330" s="190"/>
      <c r="R330" s="193"/>
      <c r="S330" s="192"/>
      <c r="T330" s="190"/>
      <c r="U330" s="193"/>
      <c r="V330" s="190"/>
      <c r="W330" s="190"/>
      <c r="X330" s="160"/>
      <c r="Y330" s="14">
        <f t="shared" si="10"/>
        <v>22</v>
      </c>
      <c r="Z330" s="68">
        <f t="shared" si="8"/>
        <v>0</v>
      </c>
      <c r="AA330" s="52">
        <f t="shared" si="11"/>
        <v>-13</v>
      </c>
    </row>
    <row r="331" spans="1:27" ht="15" customHeight="1" x14ac:dyDescent="0.3">
      <c r="A331" s="67">
        <f t="shared" si="9"/>
        <v>45613</v>
      </c>
      <c r="B331" s="68">
        <f t="shared" si="14"/>
        <v>0</v>
      </c>
      <c r="C331" s="190"/>
      <c r="D331" s="190"/>
      <c r="E331" s="190"/>
      <c r="F331" s="194"/>
      <c r="G331" s="192"/>
      <c r="H331" s="190"/>
      <c r="I331" s="190"/>
      <c r="J331" s="190"/>
      <c r="K331" s="193"/>
      <c r="L331" s="191">
        <f t="shared" si="12"/>
        <v>0</v>
      </c>
      <c r="M331" s="190"/>
      <c r="N331" s="194"/>
      <c r="O331" s="192"/>
      <c r="P331" s="190"/>
      <c r="Q331" s="190"/>
      <c r="R331" s="193"/>
      <c r="S331" s="192"/>
      <c r="T331" s="190"/>
      <c r="U331" s="193"/>
      <c r="V331" s="190"/>
      <c r="W331" s="190"/>
      <c r="X331" s="160"/>
      <c r="Y331" s="14">
        <f t="shared" si="10"/>
        <v>22</v>
      </c>
      <c r="Z331" s="68">
        <f t="shared" si="8"/>
        <v>0</v>
      </c>
      <c r="AA331" s="52">
        <f t="shared" si="11"/>
        <v>-13</v>
      </c>
    </row>
    <row r="332" spans="1:27" ht="15" customHeight="1" x14ac:dyDescent="0.3">
      <c r="A332" s="67">
        <f t="shared" si="9"/>
        <v>45614</v>
      </c>
      <c r="B332" s="68">
        <f t="shared" si="14"/>
        <v>0</v>
      </c>
      <c r="C332" s="190"/>
      <c r="D332" s="190"/>
      <c r="E332" s="190"/>
      <c r="F332" s="194"/>
      <c r="G332" s="192"/>
      <c r="H332" s="190"/>
      <c r="I332" s="190"/>
      <c r="J332" s="190"/>
      <c r="K332" s="193"/>
      <c r="L332" s="191">
        <f t="shared" si="12"/>
        <v>0</v>
      </c>
      <c r="M332" s="190"/>
      <c r="N332" s="194"/>
      <c r="O332" s="192"/>
      <c r="P332" s="190"/>
      <c r="Q332" s="190"/>
      <c r="R332" s="193"/>
      <c r="S332" s="192"/>
      <c r="T332" s="190"/>
      <c r="U332" s="193"/>
      <c r="V332" s="190"/>
      <c r="W332" s="190"/>
      <c r="X332" s="160"/>
      <c r="Y332" s="14">
        <f t="shared" si="10"/>
        <v>22</v>
      </c>
      <c r="Z332" s="68">
        <f t="shared" si="8"/>
        <v>0</v>
      </c>
      <c r="AA332" s="52">
        <f t="shared" si="11"/>
        <v>-13</v>
      </c>
    </row>
    <row r="333" spans="1:27" ht="15" customHeight="1" x14ac:dyDescent="0.3">
      <c r="A333" s="67">
        <f t="shared" si="9"/>
        <v>45615</v>
      </c>
      <c r="B333" s="68">
        <f t="shared" si="14"/>
        <v>0</v>
      </c>
      <c r="C333" s="190"/>
      <c r="D333" s="190"/>
      <c r="E333" s="190"/>
      <c r="F333" s="194"/>
      <c r="G333" s="192"/>
      <c r="H333" s="190"/>
      <c r="I333" s="190"/>
      <c r="J333" s="190"/>
      <c r="K333" s="193"/>
      <c r="L333" s="191">
        <f t="shared" si="12"/>
        <v>0</v>
      </c>
      <c r="M333" s="190"/>
      <c r="N333" s="194"/>
      <c r="O333" s="192"/>
      <c r="P333" s="190"/>
      <c r="Q333" s="190"/>
      <c r="R333" s="193"/>
      <c r="S333" s="192"/>
      <c r="T333" s="190"/>
      <c r="U333" s="193"/>
      <c r="V333" s="190"/>
      <c r="W333" s="190"/>
      <c r="X333" s="160"/>
      <c r="Y333" s="14">
        <f t="shared" si="10"/>
        <v>22</v>
      </c>
      <c r="Z333" s="68">
        <f t="shared" si="8"/>
        <v>0</v>
      </c>
      <c r="AA333" s="52">
        <f t="shared" si="11"/>
        <v>-13</v>
      </c>
    </row>
    <row r="334" spans="1:27" ht="15" customHeight="1" x14ac:dyDescent="0.3">
      <c r="A334" s="67">
        <f t="shared" si="9"/>
        <v>45616</v>
      </c>
      <c r="B334" s="68">
        <f t="shared" si="14"/>
        <v>0</v>
      </c>
      <c r="C334" s="190"/>
      <c r="D334" s="190"/>
      <c r="E334" s="190"/>
      <c r="F334" s="194"/>
      <c r="G334" s="192"/>
      <c r="H334" s="190"/>
      <c r="I334" s="190"/>
      <c r="J334" s="190"/>
      <c r="K334" s="193"/>
      <c r="L334" s="191">
        <f t="shared" si="12"/>
        <v>0</v>
      </c>
      <c r="M334" s="190"/>
      <c r="N334" s="194"/>
      <c r="O334" s="192"/>
      <c r="P334" s="190"/>
      <c r="Q334" s="190"/>
      <c r="R334" s="193"/>
      <c r="S334" s="192"/>
      <c r="T334" s="190"/>
      <c r="U334" s="193"/>
      <c r="V334" s="190"/>
      <c r="W334" s="190"/>
      <c r="X334" s="160"/>
      <c r="Y334" s="14">
        <f t="shared" si="10"/>
        <v>22</v>
      </c>
      <c r="Z334" s="68">
        <f t="shared" si="8"/>
        <v>0</v>
      </c>
      <c r="AA334" s="52">
        <f t="shared" si="11"/>
        <v>-13</v>
      </c>
    </row>
    <row r="335" spans="1:27" ht="15" customHeight="1" x14ac:dyDescent="0.3">
      <c r="A335" s="67">
        <f t="shared" si="9"/>
        <v>45617</v>
      </c>
      <c r="B335" s="68">
        <f t="shared" si="14"/>
        <v>0</v>
      </c>
      <c r="C335" s="190"/>
      <c r="D335" s="190"/>
      <c r="E335" s="190"/>
      <c r="F335" s="194"/>
      <c r="G335" s="192"/>
      <c r="H335" s="190"/>
      <c r="I335" s="190"/>
      <c r="J335" s="190"/>
      <c r="K335" s="193"/>
      <c r="L335" s="191">
        <f t="shared" si="12"/>
        <v>0</v>
      </c>
      <c r="M335" s="190"/>
      <c r="N335" s="194"/>
      <c r="O335" s="192"/>
      <c r="P335" s="190"/>
      <c r="Q335" s="190"/>
      <c r="R335" s="193"/>
      <c r="S335" s="192"/>
      <c r="T335" s="190"/>
      <c r="U335" s="193"/>
      <c r="V335" s="190"/>
      <c r="W335" s="190"/>
      <c r="X335" s="160"/>
      <c r="Y335" s="14">
        <f t="shared" si="10"/>
        <v>22</v>
      </c>
      <c r="Z335" s="68">
        <f t="shared" si="8"/>
        <v>0</v>
      </c>
      <c r="AA335" s="52">
        <f t="shared" si="11"/>
        <v>-13</v>
      </c>
    </row>
    <row r="336" spans="1:27" ht="15" customHeight="1" x14ac:dyDescent="0.3">
      <c r="A336" s="67">
        <f t="shared" si="9"/>
        <v>45618</v>
      </c>
      <c r="B336" s="68">
        <f t="shared" si="14"/>
        <v>0</v>
      </c>
      <c r="C336" s="190"/>
      <c r="D336" s="190"/>
      <c r="E336" s="190"/>
      <c r="F336" s="194"/>
      <c r="G336" s="192"/>
      <c r="H336" s="190"/>
      <c r="I336" s="190"/>
      <c r="J336" s="190"/>
      <c r="K336" s="193"/>
      <c r="L336" s="191">
        <f t="shared" si="12"/>
        <v>0</v>
      </c>
      <c r="M336" s="190"/>
      <c r="N336" s="194"/>
      <c r="O336" s="192"/>
      <c r="P336" s="190"/>
      <c r="Q336" s="190"/>
      <c r="R336" s="193"/>
      <c r="S336" s="192"/>
      <c r="T336" s="190"/>
      <c r="U336" s="193"/>
      <c r="V336" s="190"/>
      <c r="W336" s="190"/>
      <c r="X336" s="160"/>
      <c r="Y336" s="14">
        <f t="shared" si="10"/>
        <v>22</v>
      </c>
      <c r="Z336" s="68">
        <f t="shared" si="8"/>
        <v>0</v>
      </c>
      <c r="AA336" s="52">
        <f t="shared" si="11"/>
        <v>-13</v>
      </c>
    </row>
    <row r="337" spans="1:27" ht="15" customHeight="1" x14ac:dyDescent="0.3">
      <c r="A337" s="67">
        <f t="shared" si="9"/>
        <v>45619</v>
      </c>
      <c r="B337" s="68">
        <f t="shared" si="14"/>
        <v>0</v>
      </c>
      <c r="C337" s="190"/>
      <c r="D337" s="190"/>
      <c r="E337" s="190"/>
      <c r="F337" s="194"/>
      <c r="G337" s="192"/>
      <c r="H337" s="190"/>
      <c r="I337" s="190"/>
      <c r="J337" s="190"/>
      <c r="K337" s="193"/>
      <c r="L337" s="191">
        <f t="shared" si="12"/>
        <v>0</v>
      </c>
      <c r="M337" s="190"/>
      <c r="N337" s="194"/>
      <c r="O337" s="192"/>
      <c r="P337" s="190"/>
      <c r="Q337" s="190"/>
      <c r="R337" s="193"/>
      <c r="S337" s="192"/>
      <c r="T337" s="190"/>
      <c r="U337" s="193"/>
      <c r="V337" s="190"/>
      <c r="W337" s="190"/>
      <c r="X337" s="160"/>
      <c r="Y337" s="14">
        <f t="shared" si="10"/>
        <v>22</v>
      </c>
      <c r="Z337" s="68">
        <f t="shared" si="8"/>
        <v>0</v>
      </c>
      <c r="AA337" s="52">
        <f t="shared" si="11"/>
        <v>-13</v>
      </c>
    </row>
    <row r="338" spans="1:27" ht="15" customHeight="1" x14ac:dyDescent="0.3">
      <c r="A338" s="67">
        <f t="shared" si="9"/>
        <v>45620</v>
      </c>
      <c r="B338" s="68">
        <f t="shared" si="14"/>
        <v>0</v>
      </c>
      <c r="C338" s="190"/>
      <c r="D338" s="190"/>
      <c r="E338" s="190"/>
      <c r="F338" s="194"/>
      <c r="G338" s="192"/>
      <c r="H338" s="190"/>
      <c r="I338" s="190"/>
      <c r="J338" s="190"/>
      <c r="K338" s="193"/>
      <c r="L338" s="191">
        <f t="shared" si="12"/>
        <v>0</v>
      </c>
      <c r="M338" s="190"/>
      <c r="N338" s="194"/>
      <c r="O338" s="192"/>
      <c r="P338" s="190"/>
      <c r="Q338" s="190"/>
      <c r="R338" s="193"/>
      <c r="S338" s="192"/>
      <c r="T338" s="190"/>
      <c r="U338" s="193"/>
      <c r="V338" s="190"/>
      <c r="W338" s="190"/>
      <c r="X338" s="160"/>
      <c r="Y338" s="14">
        <f t="shared" si="10"/>
        <v>22</v>
      </c>
      <c r="Z338" s="68">
        <f t="shared" si="8"/>
        <v>0</v>
      </c>
      <c r="AA338" s="52">
        <f t="shared" si="11"/>
        <v>-13</v>
      </c>
    </row>
    <row r="339" spans="1:27" ht="15" customHeight="1" x14ac:dyDescent="0.3">
      <c r="A339" s="67">
        <f t="shared" si="9"/>
        <v>45621</v>
      </c>
      <c r="B339" s="68">
        <f t="shared" si="14"/>
        <v>0</v>
      </c>
      <c r="C339" s="190"/>
      <c r="D339" s="190"/>
      <c r="E339" s="190"/>
      <c r="F339" s="194"/>
      <c r="G339" s="192"/>
      <c r="H339" s="190"/>
      <c r="I339" s="190"/>
      <c r="J339" s="190"/>
      <c r="K339" s="193"/>
      <c r="L339" s="191">
        <f t="shared" si="12"/>
        <v>0</v>
      </c>
      <c r="M339" s="190"/>
      <c r="N339" s="194"/>
      <c r="O339" s="192"/>
      <c r="P339" s="190"/>
      <c r="Q339" s="190"/>
      <c r="R339" s="193"/>
      <c r="S339" s="192"/>
      <c r="T339" s="190"/>
      <c r="U339" s="193"/>
      <c r="V339" s="190"/>
      <c r="W339" s="190"/>
      <c r="X339" s="160"/>
      <c r="Y339" s="14">
        <f t="shared" si="10"/>
        <v>22</v>
      </c>
      <c r="Z339" s="68">
        <f t="shared" si="8"/>
        <v>0</v>
      </c>
      <c r="AA339" s="52">
        <f t="shared" si="11"/>
        <v>-13</v>
      </c>
    </row>
    <row r="340" spans="1:27" ht="15" customHeight="1" x14ac:dyDescent="0.3">
      <c r="A340" s="67">
        <f t="shared" si="9"/>
        <v>45622</v>
      </c>
      <c r="B340" s="68">
        <f t="shared" si="14"/>
        <v>0</v>
      </c>
      <c r="C340" s="190"/>
      <c r="D340" s="190"/>
      <c r="E340" s="190"/>
      <c r="F340" s="194"/>
      <c r="G340" s="192"/>
      <c r="H340" s="190"/>
      <c r="I340" s="190"/>
      <c r="J340" s="190"/>
      <c r="K340" s="193"/>
      <c r="L340" s="191">
        <f t="shared" si="12"/>
        <v>0</v>
      </c>
      <c r="M340" s="190"/>
      <c r="N340" s="194"/>
      <c r="O340" s="192"/>
      <c r="P340" s="190"/>
      <c r="Q340" s="190"/>
      <c r="R340" s="193"/>
      <c r="S340" s="192"/>
      <c r="T340" s="190"/>
      <c r="U340" s="193"/>
      <c r="V340" s="190"/>
      <c r="W340" s="190"/>
      <c r="X340" s="160"/>
      <c r="Y340" s="14">
        <f t="shared" si="10"/>
        <v>22</v>
      </c>
      <c r="Z340" s="68">
        <f t="shared" si="8"/>
        <v>0</v>
      </c>
      <c r="AA340" s="52">
        <f t="shared" si="11"/>
        <v>-13</v>
      </c>
    </row>
    <row r="341" spans="1:27" ht="15" customHeight="1" x14ac:dyDescent="0.3">
      <c r="A341" s="67">
        <f t="shared" si="9"/>
        <v>45623</v>
      </c>
      <c r="B341" s="68">
        <f t="shared" si="14"/>
        <v>0</v>
      </c>
      <c r="C341" s="190"/>
      <c r="D341" s="190"/>
      <c r="E341" s="190"/>
      <c r="F341" s="194"/>
      <c r="G341" s="192"/>
      <c r="H341" s="190"/>
      <c r="I341" s="190"/>
      <c r="J341" s="190"/>
      <c r="K341" s="193"/>
      <c r="L341" s="191">
        <f t="shared" si="12"/>
        <v>0</v>
      </c>
      <c r="M341" s="190"/>
      <c r="N341" s="194"/>
      <c r="O341" s="192"/>
      <c r="P341" s="190"/>
      <c r="Q341" s="190"/>
      <c r="R341" s="193"/>
      <c r="S341" s="192"/>
      <c r="T341" s="190"/>
      <c r="U341" s="193"/>
      <c r="V341" s="190"/>
      <c r="W341" s="190"/>
      <c r="X341" s="160"/>
      <c r="Y341" s="14">
        <f t="shared" si="10"/>
        <v>22</v>
      </c>
      <c r="Z341" s="68">
        <f t="shared" si="8"/>
        <v>0</v>
      </c>
      <c r="AA341" s="52">
        <f t="shared" si="11"/>
        <v>-13</v>
      </c>
    </row>
    <row r="342" spans="1:27" ht="15" customHeight="1" x14ac:dyDescent="0.3">
      <c r="A342" s="67">
        <f t="shared" si="9"/>
        <v>45624</v>
      </c>
      <c r="B342" s="68">
        <f t="shared" si="14"/>
        <v>0</v>
      </c>
      <c r="C342" s="190"/>
      <c r="D342" s="190"/>
      <c r="E342" s="190"/>
      <c r="F342" s="194"/>
      <c r="G342" s="192"/>
      <c r="H342" s="190"/>
      <c r="I342" s="190"/>
      <c r="J342" s="190"/>
      <c r="K342" s="193"/>
      <c r="L342" s="191">
        <f t="shared" si="12"/>
        <v>0</v>
      </c>
      <c r="M342" s="190"/>
      <c r="N342" s="194"/>
      <c r="O342" s="192"/>
      <c r="P342" s="190"/>
      <c r="Q342" s="190"/>
      <c r="R342" s="193"/>
      <c r="S342" s="192"/>
      <c r="T342" s="190"/>
      <c r="U342" s="193"/>
      <c r="V342" s="190"/>
      <c r="W342" s="190"/>
      <c r="X342" s="160"/>
      <c r="Y342" s="14">
        <f t="shared" si="10"/>
        <v>22</v>
      </c>
      <c r="Z342" s="68">
        <f t="shared" si="8"/>
        <v>0</v>
      </c>
      <c r="AA342" s="52">
        <f t="shared" si="11"/>
        <v>-13</v>
      </c>
    </row>
    <row r="343" spans="1:27" ht="15" customHeight="1" x14ac:dyDescent="0.3">
      <c r="A343" s="67">
        <f t="shared" si="9"/>
        <v>45625</v>
      </c>
      <c r="B343" s="68">
        <f t="shared" si="14"/>
        <v>0</v>
      </c>
      <c r="C343" s="190"/>
      <c r="D343" s="190"/>
      <c r="E343" s="190"/>
      <c r="F343" s="194"/>
      <c r="G343" s="192"/>
      <c r="H343" s="190"/>
      <c r="I343" s="190"/>
      <c r="J343" s="190"/>
      <c r="K343" s="193"/>
      <c r="L343" s="191">
        <f t="shared" si="12"/>
        <v>0</v>
      </c>
      <c r="M343" s="190"/>
      <c r="N343" s="194"/>
      <c r="O343" s="192"/>
      <c r="P343" s="190"/>
      <c r="Q343" s="190"/>
      <c r="R343" s="193"/>
      <c r="S343" s="192"/>
      <c r="T343" s="190"/>
      <c r="U343" s="193"/>
      <c r="V343" s="190"/>
      <c r="W343" s="190"/>
      <c r="X343" s="160"/>
      <c r="Y343" s="14">
        <f t="shared" si="10"/>
        <v>22</v>
      </c>
      <c r="Z343" s="68">
        <f t="shared" si="8"/>
        <v>0</v>
      </c>
      <c r="AA343" s="52">
        <f t="shared" si="11"/>
        <v>-13</v>
      </c>
    </row>
    <row r="344" spans="1:27" ht="15" customHeight="1" x14ac:dyDescent="0.3">
      <c r="A344" s="67">
        <f t="shared" si="9"/>
        <v>45626</v>
      </c>
      <c r="B344" s="68">
        <f t="shared" si="14"/>
        <v>0</v>
      </c>
      <c r="C344" s="190"/>
      <c r="D344" s="190"/>
      <c r="E344" s="190"/>
      <c r="F344" s="194"/>
      <c r="G344" s="192"/>
      <c r="H344" s="190"/>
      <c r="I344" s="190"/>
      <c r="J344" s="190"/>
      <c r="K344" s="193"/>
      <c r="L344" s="191">
        <f t="shared" si="12"/>
        <v>0</v>
      </c>
      <c r="M344" s="190"/>
      <c r="N344" s="194"/>
      <c r="O344" s="192"/>
      <c r="P344" s="190"/>
      <c r="Q344" s="190"/>
      <c r="R344" s="193"/>
      <c r="S344" s="192"/>
      <c r="T344" s="190"/>
      <c r="U344" s="193"/>
      <c r="V344" s="190"/>
      <c r="W344" s="190"/>
      <c r="X344" s="160"/>
      <c r="Y344" s="14">
        <f t="shared" si="10"/>
        <v>22</v>
      </c>
      <c r="Z344" s="68">
        <f t="shared" si="8"/>
        <v>0</v>
      </c>
      <c r="AA344" s="52">
        <f t="shared" si="11"/>
        <v>-13</v>
      </c>
    </row>
    <row r="345" spans="1:27" ht="15" customHeight="1" x14ac:dyDescent="0.3">
      <c r="A345" s="67">
        <f t="shared" si="9"/>
        <v>45627</v>
      </c>
      <c r="B345" s="68">
        <f t="shared" si="14"/>
        <v>0</v>
      </c>
      <c r="C345" s="190"/>
      <c r="D345" s="190"/>
      <c r="E345" s="190"/>
      <c r="F345" s="194"/>
      <c r="G345" s="192"/>
      <c r="H345" s="190"/>
      <c r="I345" s="190"/>
      <c r="J345" s="190"/>
      <c r="K345" s="193"/>
      <c r="L345" s="191">
        <f t="shared" si="12"/>
        <v>0</v>
      </c>
      <c r="M345" s="190"/>
      <c r="N345" s="194"/>
      <c r="O345" s="192"/>
      <c r="P345" s="190"/>
      <c r="Q345" s="190"/>
      <c r="R345" s="193"/>
      <c r="S345" s="192"/>
      <c r="T345" s="190"/>
      <c r="U345" s="193"/>
      <c r="V345" s="190"/>
      <c r="W345" s="190"/>
      <c r="X345" s="160"/>
      <c r="Y345" s="14">
        <f t="shared" si="10"/>
        <v>22</v>
      </c>
      <c r="Z345" s="68">
        <f t="shared" si="8"/>
        <v>0</v>
      </c>
      <c r="AA345" s="52">
        <f t="shared" si="11"/>
        <v>-13</v>
      </c>
    </row>
    <row r="346" spans="1:27" ht="15" customHeight="1" x14ac:dyDescent="0.3">
      <c r="A346" s="67">
        <f t="shared" si="9"/>
        <v>45628</v>
      </c>
      <c r="B346" s="68">
        <f t="shared" si="14"/>
        <v>0</v>
      </c>
      <c r="C346" s="190"/>
      <c r="D346" s="190"/>
      <c r="E346" s="190"/>
      <c r="F346" s="194"/>
      <c r="G346" s="192"/>
      <c r="H346" s="190"/>
      <c r="I346" s="190"/>
      <c r="J346" s="190"/>
      <c r="K346" s="193"/>
      <c r="L346" s="191">
        <f t="shared" si="12"/>
        <v>0</v>
      </c>
      <c r="M346" s="190"/>
      <c r="N346" s="194"/>
      <c r="O346" s="192"/>
      <c r="P346" s="190"/>
      <c r="Q346" s="190"/>
      <c r="R346" s="193"/>
      <c r="S346" s="192"/>
      <c r="T346" s="190"/>
      <c r="U346" s="193"/>
      <c r="V346" s="190"/>
      <c r="W346" s="190"/>
      <c r="X346" s="160"/>
      <c r="Y346" s="14">
        <f t="shared" si="10"/>
        <v>22</v>
      </c>
      <c r="Z346" s="68">
        <f t="shared" si="8"/>
        <v>0</v>
      </c>
      <c r="AA346" s="52">
        <f t="shared" si="11"/>
        <v>-13</v>
      </c>
    </row>
    <row r="347" spans="1:27" ht="15" customHeight="1" x14ac:dyDescent="0.3">
      <c r="A347" s="67">
        <f t="shared" si="9"/>
        <v>45629</v>
      </c>
      <c r="B347" s="68">
        <f t="shared" si="14"/>
        <v>0</v>
      </c>
      <c r="C347" s="190"/>
      <c r="D347" s="190"/>
      <c r="E347" s="190"/>
      <c r="F347" s="194"/>
      <c r="G347" s="192"/>
      <c r="H347" s="190"/>
      <c r="I347" s="190"/>
      <c r="J347" s="190"/>
      <c r="K347" s="193"/>
      <c r="L347" s="191">
        <f t="shared" si="12"/>
        <v>0</v>
      </c>
      <c r="M347" s="190"/>
      <c r="N347" s="194"/>
      <c r="O347" s="192"/>
      <c r="P347" s="190"/>
      <c r="Q347" s="190"/>
      <c r="R347" s="193"/>
      <c r="S347" s="192"/>
      <c r="T347" s="190"/>
      <c r="U347" s="193"/>
      <c r="V347" s="190"/>
      <c r="W347" s="190"/>
      <c r="X347" s="160"/>
      <c r="Y347" s="14">
        <f t="shared" si="10"/>
        <v>22</v>
      </c>
      <c r="Z347" s="68">
        <f t="shared" si="8"/>
        <v>0</v>
      </c>
      <c r="AA347" s="52">
        <f t="shared" si="11"/>
        <v>-13</v>
      </c>
    </row>
    <row r="348" spans="1:27" ht="15" customHeight="1" x14ac:dyDescent="0.3">
      <c r="A348" s="67">
        <f t="shared" si="9"/>
        <v>45630</v>
      </c>
      <c r="B348" s="68">
        <f t="shared" si="14"/>
        <v>0</v>
      </c>
      <c r="C348" s="190"/>
      <c r="D348" s="190"/>
      <c r="E348" s="190"/>
      <c r="F348" s="194"/>
      <c r="G348" s="192"/>
      <c r="H348" s="190"/>
      <c r="I348" s="190"/>
      <c r="J348" s="190"/>
      <c r="K348" s="193"/>
      <c r="L348" s="191">
        <f t="shared" si="12"/>
        <v>0</v>
      </c>
      <c r="M348" s="190"/>
      <c r="N348" s="194"/>
      <c r="O348" s="192"/>
      <c r="P348" s="190"/>
      <c r="Q348" s="190"/>
      <c r="R348" s="193"/>
      <c r="S348" s="192"/>
      <c r="T348" s="190"/>
      <c r="U348" s="193"/>
      <c r="V348" s="190"/>
      <c r="W348" s="190"/>
      <c r="X348" s="160"/>
      <c r="Y348" s="14">
        <f t="shared" si="10"/>
        <v>22</v>
      </c>
      <c r="Z348" s="68">
        <f t="shared" si="8"/>
        <v>0</v>
      </c>
      <c r="AA348" s="52">
        <f t="shared" si="11"/>
        <v>-13</v>
      </c>
    </row>
    <row r="349" spans="1:27" ht="15" customHeight="1" x14ac:dyDescent="0.3">
      <c r="A349" s="67">
        <f t="shared" si="9"/>
        <v>45631</v>
      </c>
      <c r="B349" s="68">
        <f t="shared" si="14"/>
        <v>0</v>
      </c>
      <c r="C349" s="190"/>
      <c r="D349" s="190"/>
      <c r="E349" s="190"/>
      <c r="F349" s="194"/>
      <c r="G349" s="192"/>
      <c r="H349" s="190"/>
      <c r="I349" s="190"/>
      <c r="J349" s="190"/>
      <c r="K349" s="193"/>
      <c r="L349" s="191">
        <f t="shared" si="12"/>
        <v>0</v>
      </c>
      <c r="M349" s="190"/>
      <c r="N349" s="194"/>
      <c r="O349" s="192"/>
      <c r="P349" s="190"/>
      <c r="Q349" s="190"/>
      <c r="R349" s="193"/>
      <c r="S349" s="192"/>
      <c r="T349" s="190"/>
      <c r="U349" s="193"/>
      <c r="V349" s="190"/>
      <c r="W349" s="190"/>
      <c r="X349" s="160"/>
      <c r="Y349" s="14">
        <f t="shared" si="10"/>
        <v>22</v>
      </c>
      <c r="Z349" s="68">
        <f t="shared" si="8"/>
        <v>0</v>
      </c>
      <c r="AA349" s="52">
        <f t="shared" si="11"/>
        <v>-13</v>
      </c>
    </row>
    <row r="350" spans="1:27" ht="15" customHeight="1" x14ac:dyDescent="0.3">
      <c r="A350" s="67">
        <f t="shared" si="9"/>
        <v>45632</v>
      </c>
      <c r="B350" s="68">
        <f t="shared" si="14"/>
        <v>0</v>
      </c>
      <c r="C350" s="190"/>
      <c r="D350" s="190"/>
      <c r="E350" s="190"/>
      <c r="F350" s="194"/>
      <c r="G350" s="192"/>
      <c r="H350" s="190"/>
      <c r="I350" s="190"/>
      <c r="J350" s="190"/>
      <c r="K350" s="193"/>
      <c r="L350" s="191">
        <f t="shared" si="12"/>
        <v>0</v>
      </c>
      <c r="M350" s="190"/>
      <c r="N350" s="194"/>
      <c r="O350" s="192"/>
      <c r="P350" s="190"/>
      <c r="Q350" s="190"/>
      <c r="R350" s="193"/>
      <c r="S350" s="192"/>
      <c r="T350" s="190"/>
      <c r="U350" s="193"/>
      <c r="V350" s="190"/>
      <c r="W350" s="190"/>
      <c r="X350" s="160"/>
      <c r="Y350" s="14">
        <f t="shared" si="10"/>
        <v>22</v>
      </c>
      <c r="Z350" s="68">
        <f t="shared" si="8"/>
        <v>0</v>
      </c>
      <c r="AA350" s="52">
        <f t="shared" si="11"/>
        <v>-13</v>
      </c>
    </row>
    <row r="351" spans="1:27" ht="15" customHeight="1" x14ac:dyDescent="0.3">
      <c r="A351" s="67">
        <f t="shared" si="9"/>
        <v>45633</v>
      </c>
      <c r="B351" s="68">
        <f t="shared" si="14"/>
        <v>0</v>
      </c>
      <c r="C351" s="190"/>
      <c r="D351" s="190"/>
      <c r="E351" s="190"/>
      <c r="F351" s="194"/>
      <c r="G351" s="192"/>
      <c r="H351" s="190"/>
      <c r="I351" s="190"/>
      <c r="J351" s="190"/>
      <c r="K351" s="193"/>
      <c r="L351" s="191">
        <f t="shared" si="12"/>
        <v>0</v>
      </c>
      <c r="M351" s="190"/>
      <c r="N351" s="194"/>
      <c r="O351" s="192"/>
      <c r="P351" s="190"/>
      <c r="Q351" s="190"/>
      <c r="R351" s="193"/>
      <c r="S351" s="192"/>
      <c r="T351" s="190"/>
      <c r="U351" s="193"/>
      <c r="V351" s="190"/>
      <c r="W351" s="190"/>
      <c r="X351" s="160"/>
      <c r="Y351" s="14">
        <f t="shared" si="10"/>
        <v>22</v>
      </c>
      <c r="Z351" s="68">
        <f t="shared" si="8"/>
        <v>0</v>
      </c>
      <c r="AA351" s="52">
        <f t="shared" si="11"/>
        <v>-13</v>
      </c>
    </row>
    <row r="352" spans="1:27" ht="15" customHeight="1" x14ac:dyDescent="0.3">
      <c r="A352" s="67">
        <f t="shared" si="9"/>
        <v>45634</v>
      </c>
      <c r="B352" s="68">
        <f t="shared" si="14"/>
        <v>0</v>
      </c>
      <c r="C352" s="190"/>
      <c r="D352" s="190"/>
      <c r="E352" s="190"/>
      <c r="F352" s="194"/>
      <c r="G352" s="192"/>
      <c r="H352" s="190"/>
      <c r="I352" s="190"/>
      <c r="J352" s="190"/>
      <c r="K352" s="193"/>
      <c r="L352" s="191">
        <f t="shared" si="12"/>
        <v>0</v>
      </c>
      <c r="M352" s="190"/>
      <c r="N352" s="194"/>
      <c r="O352" s="192"/>
      <c r="P352" s="190"/>
      <c r="Q352" s="190"/>
      <c r="R352" s="193"/>
      <c r="S352" s="192"/>
      <c r="T352" s="190"/>
      <c r="U352" s="193"/>
      <c r="V352" s="190"/>
      <c r="W352" s="190"/>
      <c r="X352" s="160"/>
      <c r="Y352" s="14">
        <f t="shared" si="10"/>
        <v>22</v>
      </c>
      <c r="Z352" s="68">
        <f t="shared" si="8"/>
        <v>0</v>
      </c>
      <c r="AA352" s="52">
        <f t="shared" si="11"/>
        <v>-13</v>
      </c>
    </row>
    <row r="353" spans="1:27" ht="15" customHeight="1" x14ac:dyDescent="0.3">
      <c r="A353" s="67">
        <f t="shared" si="9"/>
        <v>45635</v>
      </c>
      <c r="B353" s="68">
        <f t="shared" si="14"/>
        <v>0</v>
      </c>
      <c r="C353" s="190"/>
      <c r="D353" s="190"/>
      <c r="E353" s="190"/>
      <c r="F353" s="194"/>
      <c r="G353" s="192"/>
      <c r="H353" s="190"/>
      <c r="I353" s="190"/>
      <c r="J353" s="190"/>
      <c r="K353" s="193"/>
      <c r="L353" s="191">
        <f t="shared" si="12"/>
        <v>0</v>
      </c>
      <c r="M353" s="190"/>
      <c r="N353" s="194"/>
      <c r="O353" s="192"/>
      <c r="P353" s="190"/>
      <c r="Q353" s="190"/>
      <c r="R353" s="193"/>
      <c r="S353" s="192"/>
      <c r="T353" s="190"/>
      <c r="U353" s="193"/>
      <c r="V353" s="190"/>
      <c r="W353" s="190"/>
      <c r="X353" s="160"/>
      <c r="Y353" s="14">
        <f t="shared" si="10"/>
        <v>22</v>
      </c>
      <c r="Z353" s="68">
        <f t="shared" si="8"/>
        <v>0</v>
      </c>
      <c r="AA353" s="52">
        <f t="shared" si="11"/>
        <v>-13</v>
      </c>
    </row>
    <row r="354" spans="1:27" ht="15" customHeight="1" x14ac:dyDescent="0.3">
      <c r="A354" s="67">
        <f t="shared" si="9"/>
        <v>45636</v>
      </c>
      <c r="B354" s="68">
        <f t="shared" si="14"/>
        <v>0</v>
      </c>
      <c r="C354" s="190"/>
      <c r="D354" s="190"/>
      <c r="E354" s="190"/>
      <c r="F354" s="194"/>
      <c r="G354" s="192"/>
      <c r="H354" s="190"/>
      <c r="I354" s="190"/>
      <c r="J354" s="190"/>
      <c r="K354" s="193"/>
      <c r="L354" s="191">
        <f t="shared" si="12"/>
        <v>0</v>
      </c>
      <c r="M354" s="190"/>
      <c r="N354" s="194"/>
      <c r="O354" s="192"/>
      <c r="P354" s="190"/>
      <c r="Q354" s="190"/>
      <c r="R354" s="193"/>
      <c r="S354" s="192"/>
      <c r="T354" s="190"/>
      <c r="U354" s="193"/>
      <c r="V354" s="190"/>
      <c r="W354" s="190"/>
      <c r="X354" s="160"/>
      <c r="Y354" s="14">
        <f t="shared" si="10"/>
        <v>22</v>
      </c>
      <c r="Z354" s="68">
        <f t="shared" si="8"/>
        <v>0</v>
      </c>
      <c r="AA354" s="52">
        <f t="shared" si="11"/>
        <v>-13</v>
      </c>
    </row>
    <row r="355" spans="1:27" ht="15" customHeight="1" x14ac:dyDescent="0.3">
      <c r="A355" s="67">
        <f t="shared" si="9"/>
        <v>45637</v>
      </c>
      <c r="B355" s="68">
        <f t="shared" si="14"/>
        <v>0</v>
      </c>
      <c r="C355" s="190"/>
      <c r="D355" s="190"/>
      <c r="E355" s="190"/>
      <c r="F355" s="194"/>
      <c r="G355" s="192"/>
      <c r="H355" s="190"/>
      <c r="I355" s="190"/>
      <c r="J355" s="190"/>
      <c r="K355" s="193"/>
      <c r="L355" s="191">
        <f t="shared" si="12"/>
        <v>0</v>
      </c>
      <c r="M355" s="190"/>
      <c r="N355" s="194"/>
      <c r="O355" s="192"/>
      <c r="P355" s="190"/>
      <c r="Q355" s="190"/>
      <c r="R355" s="193"/>
      <c r="S355" s="192"/>
      <c r="T355" s="190"/>
      <c r="U355" s="193"/>
      <c r="V355" s="190"/>
      <c r="W355" s="190"/>
      <c r="X355" s="160"/>
      <c r="Y355" s="14">
        <f t="shared" si="10"/>
        <v>22</v>
      </c>
      <c r="Z355" s="68">
        <f t="shared" si="8"/>
        <v>0</v>
      </c>
      <c r="AA355" s="52">
        <f t="shared" si="11"/>
        <v>-13</v>
      </c>
    </row>
    <row r="356" spans="1:27" ht="15" customHeight="1" x14ac:dyDescent="0.3">
      <c r="A356" s="67">
        <f t="shared" si="9"/>
        <v>45638</v>
      </c>
      <c r="B356" s="68">
        <f t="shared" si="14"/>
        <v>0</v>
      </c>
      <c r="C356" s="190"/>
      <c r="D356" s="190"/>
      <c r="E356" s="190"/>
      <c r="F356" s="194"/>
      <c r="G356" s="192"/>
      <c r="H356" s="190"/>
      <c r="I356" s="190"/>
      <c r="J356" s="190"/>
      <c r="K356" s="193"/>
      <c r="L356" s="191">
        <f t="shared" si="12"/>
        <v>0</v>
      </c>
      <c r="M356" s="190"/>
      <c r="N356" s="194"/>
      <c r="O356" s="192"/>
      <c r="P356" s="190"/>
      <c r="Q356" s="190"/>
      <c r="R356" s="193"/>
      <c r="S356" s="192"/>
      <c r="T356" s="190"/>
      <c r="U356" s="193"/>
      <c r="V356" s="190"/>
      <c r="W356" s="190"/>
      <c r="X356" s="160"/>
      <c r="Y356" s="14">
        <f t="shared" si="10"/>
        <v>22</v>
      </c>
      <c r="Z356" s="68">
        <f t="shared" si="8"/>
        <v>0</v>
      </c>
      <c r="AA356" s="52">
        <f t="shared" si="11"/>
        <v>-13</v>
      </c>
    </row>
    <row r="357" spans="1:27" ht="15" customHeight="1" x14ac:dyDescent="0.3">
      <c r="A357" s="67">
        <f t="shared" si="9"/>
        <v>45639</v>
      </c>
      <c r="B357" s="68">
        <f t="shared" si="14"/>
        <v>0</v>
      </c>
      <c r="C357" s="190"/>
      <c r="D357" s="190"/>
      <c r="E357" s="190"/>
      <c r="F357" s="194"/>
      <c r="G357" s="192"/>
      <c r="H357" s="190"/>
      <c r="I357" s="190"/>
      <c r="J357" s="190"/>
      <c r="K357" s="193"/>
      <c r="L357" s="191">
        <f t="shared" si="12"/>
        <v>0</v>
      </c>
      <c r="M357" s="190"/>
      <c r="N357" s="194"/>
      <c r="O357" s="192"/>
      <c r="P357" s="190"/>
      <c r="Q357" s="190"/>
      <c r="R357" s="193"/>
      <c r="S357" s="192"/>
      <c r="T357" s="190"/>
      <c r="U357" s="193"/>
      <c r="V357" s="190"/>
      <c r="W357" s="190"/>
      <c r="X357" s="160"/>
      <c r="Y357" s="14">
        <f t="shared" si="10"/>
        <v>22</v>
      </c>
      <c r="Z357" s="68">
        <f t="shared" si="8"/>
        <v>0</v>
      </c>
      <c r="AA357" s="52">
        <f t="shared" si="11"/>
        <v>-13</v>
      </c>
    </row>
    <row r="358" spans="1:27" ht="15" customHeight="1" x14ac:dyDescent="0.3">
      <c r="A358" s="67">
        <f t="shared" si="9"/>
        <v>45640</v>
      </c>
      <c r="B358" s="68">
        <f t="shared" si="14"/>
        <v>0</v>
      </c>
      <c r="C358" s="190"/>
      <c r="D358" s="190"/>
      <c r="E358" s="190"/>
      <c r="F358" s="194"/>
      <c r="G358" s="192"/>
      <c r="H358" s="190"/>
      <c r="I358" s="190"/>
      <c r="J358" s="190"/>
      <c r="K358" s="193"/>
      <c r="L358" s="191">
        <f t="shared" si="12"/>
        <v>0</v>
      </c>
      <c r="M358" s="190"/>
      <c r="N358" s="194"/>
      <c r="O358" s="192"/>
      <c r="P358" s="190"/>
      <c r="Q358" s="190"/>
      <c r="R358" s="193"/>
      <c r="S358" s="192"/>
      <c r="T358" s="190"/>
      <c r="U358" s="193"/>
      <c r="V358" s="190"/>
      <c r="W358" s="190"/>
      <c r="X358" s="160"/>
      <c r="Y358" s="14">
        <f t="shared" si="10"/>
        <v>22</v>
      </c>
      <c r="Z358" s="68">
        <f t="shared" si="8"/>
        <v>0</v>
      </c>
      <c r="AA358" s="52">
        <f t="shared" si="11"/>
        <v>-13</v>
      </c>
    </row>
    <row r="359" spans="1:27" ht="15" customHeight="1" x14ac:dyDescent="0.3">
      <c r="A359" s="67">
        <f t="shared" si="9"/>
        <v>45641</v>
      </c>
      <c r="B359" s="68">
        <f t="shared" si="14"/>
        <v>0</v>
      </c>
      <c r="C359" s="190"/>
      <c r="D359" s="190"/>
      <c r="E359" s="190"/>
      <c r="F359" s="194"/>
      <c r="G359" s="192"/>
      <c r="H359" s="190"/>
      <c r="I359" s="190"/>
      <c r="J359" s="190"/>
      <c r="K359" s="193"/>
      <c r="L359" s="191">
        <f t="shared" si="12"/>
        <v>0</v>
      </c>
      <c r="M359" s="190"/>
      <c r="N359" s="194"/>
      <c r="O359" s="192"/>
      <c r="P359" s="190"/>
      <c r="Q359" s="190"/>
      <c r="R359" s="193"/>
      <c r="S359" s="192"/>
      <c r="T359" s="190"/>
      <c r="U359" s="193"/>
      <c r="V359" s="190"/>
      <c r="W359" s="190"/>
      <c r="X359" s="160"/>
      <c r="Y359" s="14">
        <f t="shared" si="10"/>
        <v>22</v>
      </c>
      <c r="Z359" s="68">
        <f t="shared" si="8"/>
        <v>0</v>
      </c>
      <c r="AA359" s="52">
        <f t="shared" si="11"/>
        <v>-13</v>
      </c>
    </row>
    <row r="360" spans="1:27" ht="15" customHeight="1" x14ac:dyDescent="0.3">
      <c r="A360" s="67">
        <f t="shared" si="9"/>
        <v>45642</v>
      </c>
      <c r="B360" s="68">
        <f t="shared" si="14"/>
        <v>0</v>
      </c>
      <c r="C360" s="190"/>
      <c r="D360" s="190"/>
      <c r="E360" s="190"/>
      <c r="F360" s="194"/>
      <c r="G360" s="192"/>
      <c r="H360" s="190"/>
      <c r="I360" s="190"/>
      <c r="J360" s="190"/>
      <c r="K360" s="193"/>
      <c r="L360" s="191">
        <f t="shared" si="12"/>
        <v>0</v>
      </c>
      <c r="M360" s="190"/>
      <c r="N360" s="194"/>
      <c r="O360" s="192"/>
      <c r="P360" s="190"/>
      <c r="Q360" s="190"/>
      <c r="R360" s="193"/>
      <c r="S360" s="192"/>
      <c r="T360" s="190"/>
      <c r="U360" s="193"/>
      <c r="V360" s="190"/>
      <c r="W360" s="190"/>
      <c r="X360" s="160"/>
      <c r="Y360" s="14">
        <f t="shared" si="10"/>
        <v>22</v>
      </c>
      <c r="Z360" s="68">
        <f t="shared" si="8"/>
        <v>0</v>
      </c>
      <c r="AA360" s="52">
        <f t="shared" si="11"/>
        <v>-13</v>
      </c>
    </row>
    <row r="361" spans="1:27" ht="15" customHeight="1" x14ac:dyDescent="0.3">
      <c r="A361" s="67">
        <f t="shared" si="9"/>
        <v>45643</v>
      </c>
      <c r="B361" s="68">
        <f t="shared" si="14"/>
        <v>0</v>
      </c>
      <c r="C361" s="190"/>
      <c r="D361" s="190"/>
      <c r="E361" s="190"/>
      <c r="F361" s="194"/>
      <c r="G361" s="192"/>
      <c r="H361" s="190"/>
      <c r="I361" s="190"/>
      <c r="J361" s="190"/>
      <c r="K361" s="193"/>
      <c r="L361" s="191">
        <f t="shared" si="12"/>
        <v>0</v>
      </c>
      <c r="M361" s="190"/>
      <c r="N361" s="194"/>
      <c r="O361" s="192"/>
      <c r="P361" s="190"/>
      <c r="Q361" s="190"/>
      <c r="R361" s="193"/>
      <c r="S361" s="192"/>
      <c r="T361" s="190"/>
      <c r="U361" s="193"/>
      <c r="V361" s="190"/>
      <c r="W361" s="190"/>
      <c r="X361" s="160"/>
      <c r="Y361" s="14">
        <f t="shared" si="10"/>
        <v>22</v>
      </c>
      <c r="Z361" s="68">
        <f t="shared" si="8"/>
        <v>0</v>
      </c>
      <c r="AA361" s="52">
        <f t="shared" si="11"/>
        <v>-13</v>
      </c>
    </row>
    <row r="362" spans="1:27" ht="15" customHeight="1" x14ac:dyDescent="0.3">
      <c r="A362" s="67">
        <f t="shared" si="9"/>
        <v>45644</v>
      </c>
      <c r="B362" s="68">
        <f t="shared" si="14"/>
        <v>0</v>
      </c>
      <c r="C362" s="190"/>
      <c r="D362" s="190"/>
      <c r="E362" s="190"/>
      <c r="F362" s="194"/>
      <c r="G362" s="192"/>
      <c r="H362" s="190"/>
      <c r="I362" s="190"/>
      <c r="J362" s="190"/>
      <c r="K362" s="193"/>
      <c r="L362" s="191">
        <f t="shared" si="12"/>
        <v>0</v>
      </c>
      <c r="M362" s="190"/>
      <c r="N362" s="194"/>
      <c r="O362" s="192"/>
      <c r="P362" s="190"/>
      <c r="Q362" s="190"/>
      <c r="R362" s="193"/>
      <c r="S362" s="192"/>
      <c r="T362" s="190"/>
      <c r="U362" s="193"/>
      <c r="V362" s="190"/>
      <c r="W362" s="190"/>
      <c r="X362" s="160"/>
      <c r="Y362" s="14">
        <f t="shared" si="10"/>
        <v>22</v>
      </c>
      <c r="Z362" s="68">
        <f t="shared" si="8"/>
        <v>0</v>
      </c>
      <c r="AA362" s="52">
        <f t="shared" si="11"/>
        <v>-13</v>
      </c>
    </row>
    <row r="363" spans="1:27" ht="15" customHeight="1" x14ac:dyDescent="0.3">
      <c r="A363" s="67">
        <f t="shared" si="9"/>
        <v>45645</v>
      </c>
      <c r="B363" s="68">
        <f t="shared" si="14"/>
        <v>0</v>
      </c>
      <c r="C363" s="190"/>
      <c r="D363" s="190"/>
      <c r="E363" s="190"/>
      <c r="F363" s="194"/>
      <c r="G363" s="192"/>
      <c r="H363" s="190"/>
      <c r="I363" s="190"/>
      <c r="J363" s="190"/>
      <c r="K363" s="193"/>
      <c r="L363" s="191">
        <f t="shared" si="12"/>
        <v>0</v>
      </c>
      <c r="M363" s="190"/>
      <c r="N363" s="194"/>
      <c r="O363" s="192"/>
      <c r="P363" s="190"/>
      <c r="Q363" s="190"/>
      <c r="R363" s="193"/>
      <c r="S363" s="192"/>
      <c r="T363" s="190"/>
      <c r="U363" s="193"/>
      <c r="V363" s="190"/>
      <c r="W363" s="190"/>
      <c r="X363" s="160"/>
      <c r="Y363" s="14">
        <f t="shared" si="10"/>
        <v>22</v>
      </c>
      <c r="Z363" s="68">
        <f t="shared" si="8"/>
        <v>0</v>
      </c>
      <c r="AA363" s="52">
        <f t="shared" si="11"/>
        <v>-13</v>
      </c>
    </row>
    <row r="364" spans="1:27" ht="15" customHeight="1" x14ac:dyDescent="0.3">
      <c r="A364" s="67">
        <f t="shared" si="9"/>
        <v>45646</v>
      </c>
      <c r="B364" s="68">
        <f t="shared" si="14"/>
        <v>0</v>
      </c>
      <c r="C364" s="190"/>
      <c r="D364" s="190"/>
      <c r="E364" s="190"/>
      <c r="F364" s="194"/>
      <c r="G364" s="192"/>
      <c r="H364" s="190"/>
      <c r="I364" s="190"/>
      <c r="J364" s="190"/>
      <c r="K364" s="193"/>
      <c r="L364" s="191">
        <f t="shared" si="12"/>
        <v>0</v>
      </c>
      <c r="M364" s="190"/>
      <c r="N364" s="194"/>
      <c r="O364" s="192"/>
      <c r="P364" s="190"/>
      <c r="Q364" s="190"/>
      <c r="R364" s="193"/>
      <c r="S364" s="192"/>
      <c r="T364" s="190"/>
      <c r="U364" s="193"/>
      <c r="V364" s="190"/>
      <c r="W364" s="190"/>
      <c r="X364" s="160"/>
      <c r="Y364" s="14">
        <f t="shared" si="10"/>
        <v>22</v>
      </c>
      <c r="Z364" s="68">
        <f t="shared" si="8"/>
        <v>0</v>
      </c>
      <c r="AA364" s="52">
        <f t="shared" si="11"/>
        <v>-13</v>
      </c>
    </row>
    <row r="365" spans="1:27" ht="15" customHeight="1" x14ac:dyDescent="0.3">
      <c r="A365" s="67">
        <f t="shared" si="9"/>
        <v>45647</v>
      </c>
      <c r="B365" s="68">
        <f t="shared" si="14"/>
        <v>0</v>
      </c>
      <c r="C365" s="190"/>
      <c r="D365" s="190"/>
      <c r="E365" s="190"/>
      <c r="F365" s="194"/>
      <c r="G365" s="192"/>
      <c r="H365" s="190"/>
      <c r="I365" s="190"/>
      <c r="J365" s="190"/>
      <c r="K365" s="193"/>
      <c r="L365" s="191">
        <f t="shared" si="12"/>
        <v>0</v>
      </c>
      <c r="M365" s="190"/>
      <c r="N365" s="194"/>
      <c r="O365" s="192"/>
      <c r="P365" s="190"/>
      <c r="Q365" s="190"/>
      <c r="R365" s="193"/>
      <c r="S365" s="192"/>
      <c r="T365" s="190"/>
      <c r="U365" s="193"/>
      <c r="V365" s="190"/>
      <c r="W365" s="190"/>
      <c r="X365" s="160"/>
      <c r="Y365" s="14">
        <f t="shared" si="10"/>
        <v>22</v>
      </c>
      <c r="Z365" s="68">
        <f t="shared" si="8"/>
        <v>0</v>
      </c>
      <c r="AA365" s="52">
        <f t="shared" si="11"/>
        <v>-13</v>
      </c>
    </row>
    <row r="366" spans="1:27" ht="15" customHeight="1" x14ac:dyDescent="0.3">
      <c r="A366" s="67">
        <f t="shared" si="9"/>
        <v>45648</v>
      </c>
      <c r="B366" s="68">
        <f t="shared" si="14"/>
        <v>0</v>
      </c>
      <c r="C366" s="190"/>
      <c r="D366" s="190"/>
      <c r="E366" s="190"/>
      <c r="F366" s="194"/>
      <c r="G366" s="192"/>
      <c r="H366" s="190"/>
      <c r="I366" s="190"/>
      <c r="J366" s="190"/>
      <c r="K366" s="193"/>
      <c r="L366" s="191">
        <f t="shared" si="12"/>
        <v>0</v>
      </c>
      <c r="M366" s="190"/>
      <c r="N366" s="194"/>
      <c r="O366" s="192"/>
      <c r="P366" s="190"/>
      <c r="Q366" s="190"/>
      <c r="R366" s="193"/>
      <c r="S366" s="192"/>
      <c r="T366" s="190"/>
      <c r="U366" s="193"/>
      <c r="V366" s="190"/>
      <c r="W366" s="190"/>
      <c r="X366" s="160"/>
      <c r="Y366" s="14">
        <f t="shared" si="10"/>
        <v>22</v>
      </c>
      <c r="Z366" s="68">
        <f t="shared" si="8"/>
        <v>0</v>
      </c>
      <c r="AA366" s="52">
        <f t="shared" si="11"/>
        <v>-13</v>
      </c>
    </row>
    <row r="367" spans="1:27" ht="15" customHeight="1" x14ac:dyDescent="0.3">
      <c r="A367" s="67">
        <f t="shared" si="9"/>
        <v>45649</v>
      </c>
      <c r="B367" s="68">
        <f t="shared" si="14"/>
        <v>0</v>
      </c>
      <c r="C367" s="190"/>
      <c r="D367" s="190"/>
      <c r="E367" s="190"/>
      <c r="F367" s="194"/>
      <c r="G367" s="192"/>
      <c r="H367" s="190"/>
      <c r="I367" s="190"/>
      <c r="J367" s="190"/>
      <c r="K367" s="193"/>
      <c r="L367" s="191">
        <f t="shared" si="12"/>
        <v>0</v>
      </c>
      <c r="M367" s="190"/>
      <c r="N367" s="194"/>
      <c r="O367" s="192"/>
      <c r="P367" s="190"/>
      <c r="Q367" s="190"/>
      <c r="R367" s="193"/>
      <c r="S367" s="192"/>
      <c r="T367" s="190"/>
      <c r="U367" s="193"/>
      <c r="V367" s="190"/>
      <c r="W367" s="190"/>
      <c r="X367" s="160"/>
      <c r="Y367" s="14">
        <f t="shared" si="10"/>
        <v>22</v>
      </c>
      <c r="Z367" s="68">
        <f t="shared" si="8"/>
        <v>0</v>
      </c>
      <c r="AA367" s="52">
        <f t="shared" si="11"/>
        <v>-13</v>
      </c>
    </row>
    <row r="368" spans="1:27" ht="15" customHeight="1" x14ac:dyDescent="0.3">
      <c r="A368" s="67">
        <f t="shared" si="9"/>
        <v>45650</v>
      </c>
      <c r="B368" s="68">
        <f t="shared" si="14"/>
        <v>0</v>
      </c>
      <c r="C368" s="190"/>
      <c r="D368" s="190"/>
      <c r="E368" s="190"/>
      <c r="F368" s="194"/>
      <c r="G368" s="192"/>
      <c r="H368" s="190"/>
      <c r="I368" s="190"/>
      <c r="J368" s="190"/>
      <c r="K368" s="193"/>
      <c r="L368" s="191">
        <f t="shared" si="12"/>
        <v>0</v>
      </c>
      <c r="M368" s="190"/>
      <c r="N368" s="194"/>
      <c r="O368" s="192"/>
      <c r="P368" s="190"/>
      <c r="Q368" s="190"/>
      <c r="R368" s="193"/>
      <c r="S368" s="192"/>
      <c r="T368" s="190"/>
      <c r="U368" s="193"/>
      <c r="V368" s="190"/>
      <c r="W368" s="190"/>
      <c r="X368" s="160"/>
      <c r="Y368" s="14">
        <f t="shared" si="10"/>
        <v>22</v>
      </c>
      <c r="Z368" s="68">
        <f t="shared" si="8"/>
        <v>0</v>
      </c>
      <c r="AA368" s="52">
        <f t="shared" si="11"/>
        <v>-13</v>
      </c>
    </row>
    <row r="369" spans="1:27" ht="15" customHeight="1" x14ac:dyDescent="0.3">
      <c r="A369" s="67">
        <f t="shared" si="9"/>
        <v>45651</v>
      </c>
      <c r="B369" s="68">
        <f t="shared" si="14"/>
        <v>0</v>
      </c>
      <c r="C369" s="190"/>
      <c r="D369" s="190"/>
      <c r="E369" s="190"/>
      <c r="F369" s="194"/>
      <c r="G369" s="192"/>
      <c r="H369" s="190"/>
      <c r="I369" s="190"/>
      <c r="J369" s="190"/>
      <c r="K369" s="193"/>
      <c r="L369" s="191">
        <f t="shared" si="12"/>
        <v>0</v>
      </c>
      <c r="M369" s="190"/>
      <c r="N369" s="194"/>
      <c r="O369" s="192"/>
      <c r="P369" s="190"/>
      <c r="Q369" s="190"/>
      <c r="R369" s="193"/>
      <c r="S369" s="192"/>
      <c r="T369" s="190"/>
      <c r="U369" s="193"/>
      <c r="V369" s="190"/>
      <c r="W369" s="190"/>
      <c r="X369" s="160"/>
      <c r="Y369" s="14">
        <f t="shared" si="10"/>
        <v>22</v>
      </c>
      <c r="Z369" s="68">
        <f t="shared" si="8"/>
        <v>0</v>
      </c>
      <c r="AA369" s="52">
        <f t="shared" si="11"/>
        <v>-13</v>
      </c>
    </row>
    <row r="370" spans="1:27" ht="15" customHeight="1" x14ac:dyDescent="0.3">
      <c r="A370" s="67">
        <f t="shared" si="9"/>
        <v>45652</v>
      </c>
      <c r="B370" s="68">
        <f t="shared" si="14"/>
        <v>0</v>
      </c>
      <c r="C370" s="190"/>
      <c r="D370" s="190"/>
      <c r="E370" s="190"/>
      <c r="F370" s="194"/>
      <c r="G370" s="192"/>
      <c r="H370" s="190"/>
      <c r="I370" s="190"/>
      <c r="J370" s="190"/>
      <c r="K370" s="193"/>
      <c r="L370" s="191">
        <f t="shared" si="12"/>
        <v>0</v>
      </c>
      <c r="M370" s="190"/>
      <c r="N370" s="194"/>
      <c r="O370" s="192"/>
      <c r="P370" s="190"/>
      <c r="Q370" s="190"/>
      <c r="R370" s="193"/>
      <c r="S370" s="192"/>
      <c r="T370" s="190"/>
      <c r="U370" s="193"/>
      <c r="V370" s="190"/>
      <c r="W370" s="190"/>
      <c r="X370" s="160"/>
      <c r="Y370" s="14">
        <f t="shared" si="10"/>
        <v>22</v>
      </c>
      <c r="Z370" s="68">
        <f t="shared" si="8"/>
        <v>0</v>
      </c>
      <c r="AA370" s="52">
        <f t="shared" si="11"/>
        <v>-13</v>
      </c>
    </row>
    <row r="371" spans="1:27" ht="15" customHeight="1" x14ac:dyDescent="0.3">
      <c r="A371" s="67">
        <f t="shared" si="9"/>
        <v>45653</v>
      </c>
      <c r="B371" s="68">
        <f t="shared" si="14"/>
        <v>0</v>
      </c>
      <c r="C371" s="190"/>
      <c r="D371" s="190"/>
      <c r="E371" s="190"/>
      <c r="F371" s="194"/>
      <c r="G371" s="192"/>
      <c r="H371" s="190"/>
      <c r="I371" s="190"/>
      <c r="J371" s="190"/>
      <c r="K371" s="193"/>
      <c r="L371" s="191">
        <f t="shared" si="12"/>
        <v>0</v>
      </c>
      <c r="M371" s="190"/>
      <c r="N371" s="194"/>
      <c r="O371" s="192"/>
      <c r="P371" s="190"/>
      <c r="Q371" s="190"/>
      <c r="R371" s="193"/>
      <c r="S371" s="192"/>
      <c r="T371" s="190"/>
      <c r="U371" s="193"/>
      <c r="V371" s="190"/>
      <c r="W371" s="190"/>
      <c r="X371" s="160"/>
      <c r="Y371" s="14">
        <f t="shared" si="10"/>
        <v>22</v>
      </c>
      <c r="Z371" s="68">
        <f t="shared" si="8"/>
        <v>0</v>
      </c>
      <c r="AA371" s="52">
        <f t="shared" si="11"/>
        <v>-13</v>
      </c>
    </row>
    <row r="372" spans="1:27" ht="15" customHeight="1" x14ac:dyDescent="0.3">
      <c r="A372" s="67">
        <f t="shared" si="9"/>
        <v>45654</v>
      </c>
      <c r="B372" s="68">
        <f t="shared" si="14"/>
        <v>0</v>
      </c>
      <c r="C372" s="190"/>
      <c r="D372" s="190"/>
      <c r="E372" s="190"/>
      <c r="F372" s="194"/>
      <c r="G372" s="192"/>
      <c r="H372" s="190"/>
      <c r="I372" s="190"/>
      <c r="J372" s="190"/>
      <c r="K372" s="193"/>
      <c r="L372" s="191">
        <f t="shared" si="12"/>
        <v>0</v>
      </c>
      <c r="M372" s="190"/>
      <c r="N372" s="194"/>
      <c r="O372" s="192"/>
      <c r="P372" s="190"/>
      <c r="Q372" s="190"/>
      <c r="R372" s="193"/>
      <c r="S372" s="192"/>
      <c r="T372" s="190"/>
      <c r="U372" s="193"/>
      <c r="V372" s="190"/>
      <c r="W372" s="190"/>
      <c r="X372" s="160"/>
      <c r="Y372" s="14">
        <f t="shared" si="10"/>
        <v>22</v>
      </c>
      <c r="Z372" s="68">
        <f t="shared" si="8"/>
        <v>0</v>
      </c>
      <c r="AA372" s="52">
        <f t="shared" si="11"/>
        <v>-13</v>
      </c>
    </row>
    <row r="373" spans="1:27" ht="15" customHeight="1" x14ac:dyDescent="0.3">
      <c r="A373" s="67">
        <f t="shared" si="9"/>
        <v>45655</v>
      </c>
      <c r="B373" s="68">
        <f t="shared" si="14"/>
        <v>0</v>
      </c>
      <c r="C373" s="190"/>
      <c r="D373" s="190"/>
      <c r="E373" s="190"/>
      <c r="F373" s="194"/>
      <c r="G373" s="192"/>
      <c r="H373" s="190"/>
      <c r="I373" s="190"/>
      <c r="J373" s="190"/>
      <c r="K373" s="193"/>
      <c r="L373" s="191">
        <f t="shared" si="12"/>
        <v>0</v>
      </c>
      <c r="M373" s="190"/>
      <c r="N373" s="194"/>
      <c r="O373" s="192"/>
      <c r="P373" s="190"/>
      <c r="Q373" s="190"/>
      <c r="R373" s="193"/>
      <c r="S373" s="192"/>
      <c r="T373" s="190"/>
      <c r="U373" s="193"/>
      <c r="V373" s="190"/>
      <c r="W373" s="190"/>
      <c r="X373" s="160"/>
      <c r="Y373" s="14">
        <f t="shared" si="10"/>
        <v>22</v>
      </c>
      <c r="Z373" s="68">
        <f t="shared" si="8"/>
        <v>0</v>
      </c>
      <c r="AA373" s="52">
        <f t="shared" si="11"/>
        <v>-13</v>
      </c>
    </row>
    <row r="374" spans="1:27" ht="15" customHeight="1" x14ac:dyDescent="0.3">
      <c r="A374" s="67">
        <f t="shared" si="9"/>
        <v>45656</v>
      </c>
      <c r="B374" s="68">
        <f t="shared" si="14"/>
        <v>0</v>
      </c>
      <c r="C374" s="190"/>
      <c r="D374" s="190"/>
      <c r="E374" s="190"/>
      <c r="F374" s="194"/>
      <c r="G374" s="192"/>
      <c r="H374" s="190"/>
      <c r="I374" s="190"/>
      <c r="J374" s="190"/>
      <c r="K374" s="193"/>
      <c r="L374" s="191">
        <f t="shared" si="12"/>
        <v>0</v>
      </c>
      <c r="M374" s="190"/>
      <c r="N374" s="194"/>
      <c r="O374" s="192"/>
      <c r="P374" s="190"/>
      <c r="Q374" s="190"/>
      <c r="R374" s="193"/>
      <c r="S374" s="192"/>
      <c r="T374" s="190"/>
      <c r="U374" s="193"/>
      <c r="V374" s="190"/>
      <c r="W374" s="190"/>
      <c r="X374" s="160"/>
      <c r="Y374" s="14">
        <f t="shared" si="10"/>
        <v>22</v>
      </c>
      <c r="Z374" s="68">
        <f t="shared" si="8"/>
        <v>0</v>
      </c>
      <c r="AA374" s="52">
        <f t="shared" si="11"/>
        <v>-13</v>
      </c>
    </row>
    <row r="375" spans="1:27" ht="15" customHeight="1" x14ac:dyDescent="0.3">
      <c r="A375" s="67">
        <f t="shared" si="9"/>
        <v>45657</v>
      </c>
      <c r="B375" s="68">
        <f t="shared" si="14"/>
        <v>0</v>
      </c>
      <c r="C375" s="195"/>
      <c r="D375" s="195"/>
      <c r="E375" s="195"/>
      <c r="F375" s="196"/>
      <c r="G375" s="197"/>
      <c r="H375" s="195"/>
      <c r="I375" s="195"/>
      <c r="J375" s="195"/>
      <c r="K375" s="198"/>
      <c r="L375" s="199"/>
      <c r="M375" s="195"/>
      <c r="N375" s="196"/>
      <c r="O375" s="197"/>
      <c r="P375" s="195"/>
      <c r="Q375" s="195"/>
      <c r="R375" s="198"/>
      <c r="S375" s="197"/>
      <c r="T375" s="195"/>
      <c r="U375" s="198"/>
      <c r="V375" s="195"/>
      <c r="W375" s="195"/>
      <c r="X375" s="184"/>
      <c r="Y375" s="69"/>
      <c r="Z375" s="69"/>
      <c r="AA375" s="70"/>
    </row>
    <row r="376" spans="1:27" ht="12.75" customHeight="1" x14ac:dyDescent="0.3">
      <c r="A376" s="71"/>
      <c r="B376" s="72">
        <f t="shared" ref="B376:X376" si="15">SUM(B10:B375)</f>
        <v>161</v>
      </c>
      <c r="C376" s="200">
        <f t="shared" si="15"/>
        <v>459.5</v>
      </c>
      <c r="D376" s="200">
        <f t="shared" si="15"/>
        <v>4018</v>
      </c>
      <c r="E376" s="200">
        <f t="shared" si="15"/>
        <v>42</v>
      </c>
      <c r="F376" s="201">
        <f t="shared" si="15"/>
        <v>20</v>
      </c>
      <c r="G376" s="202">
        <f t="shared" si="15"/>
        <v>4</v>
      </c>
      <c r="H376" s="200">
        <f t="shared" si="15"/>
        <v>2</v>
      </c>
      <c r="I376" s="200">
        <f t="shared" si="15"/>
        <v>5</v>
      </c>
      <c r="J376" s="200">
        <f t="shared" si="15"/>
        <v>2</v>
      </c>
      <c r="K376" s="203">
        <f t="shared" si="15"/>
        <v>8</v>
      </c>
      <c r="L376" s="204">
        <f t="shared" si="15"/>
        <v>22</v>
      </c>
      <c r="M376" s="200">
        <f t="shared" si="15"/>
        <v>0</v>
      </c>
      <c r="N376" s="201">
        <f t="shared" si="15"/>
        <v>14</v>
      </c>
      <c r="O376" s="202">
        <f t="shared" si="15"/>
        <v>7</v>
      </c>
      <c r="P376" s="200">
        <f t="shared" si="15"/>
        <v>7</v>
      </c>
      <c r="Q376" s="200">
        <f t="shared" si="15"/>
        <v>0</v>
      </c>
      <c r="R376" s="203">
        <f t="shared" si="15"/>
        <v>0</v>
      </c>
      <c r="S376" s="202">
        <f t="shared" si="15"/>
        <v>7</v>
      </c>
      <c r="T376" s="200">
        <f t="shared" si="15"/>
        <v>0</v>
      </c>
      <c r="U376" s="203">
        <f t="shared" si="15"/>
        <v>0</v>
      </c>
      <c r="V376" s="200">
        <f t="shared" si="15"/>
        <v>7</v>
      </c>
      <c r="W376" s="200">
        <f t="shared" si="15"/>
        <v>21</v>
      </c>
      <c r="X376" s="73">
        <f t="shared" si="15"/>
        <v>315000</v>
      </c>
      <c r="Y376" s="74">
        <f t="shared" ref="Y376:AA376" si="16">Y374</f>
        <v>22</v>
      </c>
      <c r="Z376" s="72">
        <f t="shared" si="16"/>
        <v>0</v>
      </c>
      <c r="AA376" s="54">
        <f t="shared" si="16"/>
        <v>-13</v>
      </c>
    </row>
    <row r="377" spans="1:27" ht="12.75" customHeight="1" x14ac:dyDescent="0.3">
      <c r="A377" s="75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49"/>
      <c r="Y377" s="7"/>
      <c r="Z377" s="7"/>
      <c r="AA377" s="7"/>
    </row>
    <row r="378" spans="1:27" ht="12.75" customHeight="1" x14ac:dyDescent="0.3">
      <c r="A378" s="75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49"/>
      <c r="Y378" s="7"/>
      <c r="Z378" s="7"/>
      <c r="AA378" s="7"/>
    </row>
    <row r="379" spans="1:27" ht="12.75" customHeight="1" x14ac:dyDescent="0.3">
      <c r="A379" s="75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49"/>
      <c r="Y379" s="7"/>
      <c r="Z379" s="7"/>
      <c r="AA379" s="7"/>
    </row>
    <row r="380" spans="1:27" ht="12.75" customHeight="1" x14ac:dyDescent="0.3">
      <c r="A380" s="75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49"/>
      <c r="Y380" s="7"/>
      <c r="Z380" s="7"/>
      <c r="AA380" s="7"/>
    </row>
    <row r="381" spans="1:27" ht="12.75" customHeight="1" x14ac:dyDescent="0.3">
      <c r="A381" s="75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49"/>
      <c r="Y381" s="7"/>
      <c r="Z381" s="7"/>
      <c r="AA381" s="7"/>
    </row>
    <row r="382" spans="1:27" ht="12.75" customHeight="1" x14ac:dyDescent="0.3">
      <c r="A382" s="75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49"/>
      <c r="Y382" s="7"/>
      <c r="Z382" s="7"/>
      <c r="AA382" s="7"/>
    </row>
    <row r="383" spans="1:27" ht="12.75" customHeight="1" x14ac:dyDescent="0.3">
      <c r="A383" s="75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49"/>
      <c r="Y383" s="7"/>
      <c r="Z383" s="7"/>
      <c r="AA383" s="7"/>
    </row>
    <row r="384" spans="1:27" ht="12.75" customHeight="1" x14ac:dyDescent="0.3">
      <c r="A384" s="75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49"/>
      <c r="Y384" s="7"/>
      <c r="Z384" s="7"/>
      <c r="AA384" s="7"/>
    </row>
    <row r="385" spans="1:27" ht="12.75" customHeight="1" x14ac:dyDescent="0.3">
      <c r="A385" s="75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49"/>
      <c r="Y385" s="7"/>
      <c r="Z385" s="7"/>
      <c r="AA385" s="7"/>
    </row>
    <row r="386" spans="1:27" ht="12.75" customHeight="1" x14ac:dyDescent="0.3">
      <c r="A386" s="75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49"/>
      <c r="Y386" s="7"/>
      <c r="Z386" s="7"/>
      <c r="AA386" s="7"/>
    </row>
    <row r="387" spans="1:27" ht="12.75" customHeight="1" x14ac:dyDescent="0.3">
      <c r="A387" s="75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49"/>
      <c r="Y387" s="7"/>
      <c r="Z387" s="7"/>
      <c r="AA387" s="7"/>
    </row>
    <row r="388" spans="1:27" ht="12.75" customHeight="1" x14ac:dyDescent="0.3">
      <c r="A388" s="75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49"/>
      <c r="Y388" s="7"/>
      <c r="Z388" s="7"/>
      <c r="AA388" s="7"/>
    </row>
    <row r="389" spans="1:27" ht="12.75" customHeight="1" x14ac:dyDescent="0.3">
      <c r="A389" s="75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49"/>
      <c r="Y389" s="7"/>
      <c r="Z389" s="7"/>
      <c r="AA389" s="7"/>
    </row>
    <row r="390" spans="1:27" ht="12.75" customHeight="1" x14ac:dyDescent="0.3">
      <c r="A390" s="75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49"/>
      <c r="Y390" s="7"/>
      <c r="Z390" s="7"/>
      <c r="AA390" s="7"/>
    </row>
    <row r="391" spans="1:27" ht="12.75" customHeight="1" x14ac:dyDescent="0.3">
      <c r="A391" s="75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49"/>
      <c r="Y391" s="7"/>
      <c r="Z391" s="7"/>
      <c r="AA391" s="7"/>
    </row>
    <row r="392" spans="1:27" ht="12.75" customHeight="1" x14ac:dyDescent="0.3">
      <c r="A392" s="75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49"/>
      <c r="Y392" s="7"/>
      <c r="Z392" s="7"/>
      <c r="AA392" s="7"/>
    </row>
    <row r="393" spans="1:27" ht="12.75" customHeight="1" x14ac:dyDescent="0.3">
      <c r="A393" s="75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49"/>
      <c r="Y393" s="7"/>
      <c r="Z393" s="7"/>
      <c r="AA393" s="7"/>
    </row>
    <row r="394" spans="1:27" ht="12.75" customHeight="1" x14ac:dyDescent="0.3">
      <c r="A394" s="75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49"/>
      <c r="Y394" s="7"/>
      <c r="Z394" s="7"/>
      <c r="AA394" s="7"/>
    </row>
    <row r="395" spans="1:27" ht="12.75" customHeight="1" x14ac:dyDescent="0.3">
      <c r="A395" s="75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49"/>
      <c r="Y395" s="7"/>
      <c r="Z395" s="7"/>
      <c r="AA395" s="7"/>
    </row>
    <row r="396" spans="1:27" ht="12.75" customHeight="1" x14ac:dyDescent="0.3">
      <c r="A396" s="75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49"/>
      <c r="Y396" s="7"/>
      <c r="Z396" s="7"/>
      <c r="AA396" s="7"/>
    </row>
    <row r="397" spans="1:27" ht="12.75" customHeight="1" x14ac:dyDescent="0.3">
      <c r="A397" s="75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49"/>
      <c r="Y397" s="7"/>
      <c r="Z397" s="7"/>
      <c r="AA397" s="7"/>
    </row>
    <row r="398" spans="1:27" ht="12.75" customHeight="1" x14ac:dyDescent="0.3">
      <c r="A398" s="75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49"/>
      <c r="Y398" s="7"/>
      <c r="Z398" s="7"/>
      <c r="AA398" s="7"/>
    </row>
    <row r="399" spans="1:27" ht="12.75" customHeight="1" x14ac:dyDescent="0.3">
      <c r="A399" s="75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49"/>
      <c r="Y399" s="7"/>
      <c r="Z399" s="7"/>
      <c r="AA399" s="7"/>
    </row>
    <row r="400" spans="1:27" ht="12.75" customHeight="1" x14ac:dyDescent="0.3">
      <c r="A400" s="75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49"/>
      <c r="Y400" s="7"/>
      <c r="Z400" s="7"/>
      <c r="AA400" s="7"/>
    </row>
    <row r="401" spans="1:27" ht="12.75" customHeight="1" x14ac:dyDescent="0.3">
      <c r="A401" s="75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49"/>
      <c r="Y401" s="7"/>
      <c r="Z401" s="7"/>
      <c r="AA401" s="7"/>
    </row>
    <row r="402" spans="1:27" ht="12.75" customHeight="1" x14ac:dyDescent="0.3">
      <c r="A402" s="75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49"/>
      <c r="Y402" s="7"/>
      <c r="Z402" s="7"/>
      <c r="AA402" s="7"/>
    </row>
    <row r="403" spans="1:27" ht="12.75" customHeight="1" x14ac:dyDescent="0.3">
      <c r="A403" s="75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49"/>
      <c r="Y403" s="7"/>
      <c r="Z403" s="7"/>
      <c r="AA403" s="7"/>
    </row>
    <row r="404" spans="1:27" ht="12.75" customHeight="1" x14ac:dyDescent="0.3">
      <c r="A404" s="75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49"/>
      <c r="Y404" s="7"/>
      <c r="Z404" s="7"/>
      <c r="AA404" s="7"/>
    </row>
    <row r="405" spans="1:27" ht="12.75" customHeight="1" x14ac:dyDescent="0.3">
      <c r="A405" s="75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49"/>
      <c r="Y405" s="7"/>
      <c r="Z405" s="7"/>
      <c r="AA405" s="7"/>
    </row>
    <row r="406" spans="1:27" ht="12.75" customHeight="1" x14ac:dyDescent="0.3">
      <c r="A406" s="75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49"/>
      <c r="Y406" s="7"/>
      <c r="Z406" s="7"/>
      <c r="AA406" s="7"/>
    </row>
    <row r="407" spans="1:27" ht="12.75" customHeight="1" x14ac:dyDescent="0.3">
      <c r="A407" s="75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49"/>
      <c r="Y407" s="7"/>
      <c r="Z407" s="7"/>
      <c r="AA407" s="7"/>
    </row>
    <row r="408" spans="1:27" ht="12.75" customHeight="1" x14ac:dyDescent="0.3">
      <c r="A408" s="75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49"/>
      <c r="Y408" s="7"/>
      <c r="Z408" s="7"/>
      <c r="AA408" s="7"/>
    </row>
    <row r="409" spans="1:27" ht="12.75" customHeight="1" x14ac:dyDescent="0.3">
      <c r="A409" s="75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49"/>
      <c r="Y409" s="7"/>
      <c r="Z409" s="7"/>
      <c r="AA409" s="7"/>
    </row>
    <row r="410" spans="1:27" ht="12.75" customHeight="1" x14ac:dyDescent="0.3">
      <c r="A410" s="75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49"/>
      <c r="Y410" s="7"/>
      <c r="Z410" s="7"/>
      <c r="AA410" s="7"/>
    </row>
    <row r="411" spans="1:27" ht="12.75" customHeight="1" x14ac:dyDescent="0.3">
      <c r="A411" s="75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49"/>
      <c r="Y411" s="7"/>
      <c r="Z411" s="7"/>
      <c r="AA411" s="7"/>
    </row>
    <row r="412" spans="1:27" ht="12.75" customHeight="1" x14ac:dyDescent="0.3">
      <c r="A412" s="75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49"/>
      <c r="Y412" s="7"/>
      <c r="Z412" s="7"/>
      <c r="AA412" s="7"/>
    </row>
    <row r="413" spans="1:27" ht="12.75" customHeight="1" x14ac:dyDescent="0.3">
      <c r="A413" s="75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49"/>
      <c r="Y413" s="7"/>
      <c r="Z413" s="7"/>
      <c r="AA413" s="7"/>
    </row>
    <row r="414" spans="1:27" ht="12.75" customHeight="1" x14ac:dyDescent="0.3">
      <c r="A414" s="75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49"/>
      <c r="Y414" s="7"/>
      <c r="Z414" s="7"/>
      <c r="AA414" s="7"/>
    </row>
    <row r="415" spans="1:27" ht="12.75" customHeight="1" x14ac:dyDescent="0.3">
      <c r="A415" s="75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49"/>
      <c r="Y415" s="7"/>
      <c r="Z415" s="7"/>
      <c r="AA415" s="7"/>
    </row>
    <row r="416" spans="1:27" ht="12.75" customHeight="1" x14ac:dyDescent="0.3">
      <c r="A416" s="75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49"/>
      <c r="Y416" s="7"/>
      <c r="Z416" s="7"/>
      <c r="AA416" s="7"/>
    </row>
    <row r="417" spans="1:27" ht="12.75" customHeight="1" x14ac:dyDescent="0.3">
      <c r="A417" s="75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49"/>
      <c r="Y417" s="7"/>
      <c r="Z417" s="7"/>
      <c r="AA417" s="7"/>
    </row>
    <row r="418" spans="1:27" ht="12.75" customHeight="1" x14ac:dyDescent="0.3">
      <c r="A418" s="75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49"/>
      <c r="Y418" s="7"/>
      <c r="Z418" s="7"/>
      <c r="AA418" s="7"/>
    </row>
    <row r="419" spans="1:27" ht="12.75" customHeight="1" x14ac:dyDescent="0.3">
      <c r="A419" s="75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49"/>
      <c r="Y419" s="7"/>
      <c r="Z419" s="7"/>
      <c r="AA419" s="7"/>
    </row>
    <row r="420" spans="1:27" ht="12.75" customHeight="1" x14ac:dyDescent="0.3">
      <c r="A420" s="75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49"/>
      <c r="Y420" s="7"/>
      <c r="Z420" s="7"/>
      <c r="AA420" s="7"/>
    </row>
    <row r="421" spans="1:27" ht="12.75" customHeight="1" x14ac:dyDescent="0.3">
      <c r="A421" s="75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49"/>
      <c r="Y421" s="7"/>
      <c r="Z421" s="7"/>
      <c r="AA421" s="7"/>
    </row>
    <row r="422" spans="1:27" ht="12.75" customHeight="1" x14ac:dyDescent="0.3">
      <c r="A422" s="75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49"/>
      <c r="Y422" s="7"/>
      <c r="Z422" s="7"/>
      <c r="AA422" s="7"/>
    </row>
    <row r="423" spans="1:27" ht="12.75" customHeight="1" x14ac:dyDescent="0.3">
      <c r="A423" s="75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49"/>
      <c r="Y423" s="7"/>
      <c r="Z423" s="7"/>
      <c r="AA423" s="7"/>
    </row>
    <row r="424" spans="1:27" ht="12.75" customHeight="1" x14ac:dyDescent="0.3">
      <c r="A424" s="75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49"/>
      <c r="Y424" s="7"/>
      <c r="Z424" s="7"/>
      <c r="AA424" s="7"/>
    </row>
    <row r="425" spans="1:27" ht="12.75" customHeight="1" x14ac:dyDescent="0.3">
      <c r="A425" s="75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49"/>
      <c r="Y425" s="7"/>
      <c r="Z425" s="7"/>
      <c r="AA425" s="7"/>
    </row>
    <row r="426" spans="1:27" ht="12.75" customHeight="1" x14ac:dyDescent="0.3">
      <c r="A426" s="75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49"/>
      <c r="Y426" s="7"/>
      <c r="Z426" s="7"/>
      <c r="AA426" s="7"/>
    </row>
    <row r="427" spans="1:27" ht="12.75" customHeight="1" x14ac:dyDescent="0.3">
      <c r="A427" s="75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49"/>
      <c r="Y427" s="7"/>
      <c r="Z427" s="7"/>
      <c r="AA427" s="7"/>
    </row>
    <row r="428" spans="1:27" ht="12.75" customHeight="1" x14ac:dyDescent="0.3">
      <c r="A428" s="75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49"/>
      <c r="Y428" s="7"/>
      <c r="Z428" s="7"/>
      <c r="AA428" s="7"/>
    </row>
    <row r="429" spans="1:27" ht="12.75" customHeight="1" x14ac:dyDescent="0.3">
      <c r="A429" s="75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49"/>
      <c r="Y429" s="7"/>
      <c r="Z429" s="7"/>
      <c r="AA429" s="7"/>
    </row>
    <row r="430" spans="1:27" ht="12.75" customHeight="1" x14ac:dyDescent="0.3">
      <c r="A430" s="75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49"/>
      <c r="Y430" s="7"/>
      <c r="Z430" s="7"/>
      <c r="AA430" s="7"/>
    </row>
    <row r="431" spans="1:27" ht="12.75" customHeight="1" x14ac:dyDescent="0.3">
      <c r="A431" s="75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49"/>
      <c r="Y431" s="7"/>
      <c r="Z431" s="7"/>
      <c r="AA431" s="7"/>
    </row>
    <row r="432" spans="1:27" ht="12.75" customHeight="1" x14ac:dyDescent="0.3">
      <c r="A432" s="75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49"/>
      <c r="Y432" s="7"/>
      <c r="Z432" s="7"/>
      <c r="AA432" s="7"/>
    </row>
    <row r="433" spans="1:27" ht="12.75" customHeight="1" x14ac:dyDescent="0.3">
      <c r="A433" s="75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49"/>
      <c r="Y433" s="7"/>
      <c r="Z433" s="7"/>
      <c r="AA433" s="7"/>
    </row>
    <row r="434" spans="1:27" ht="12.75" customHeight="1" x14ac:dyDescent="0.3">
      <c r="A434" s="75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49"/>
      <c r="Y434" s="7"/>
      <c r="Z434" s="7"/>
      <c r="AA434" s="7"/>
    </row>
    <row r="435" spans="1:27" ht="12.75" customHeight="1" x14ac:dyDescent="0.3">
      <c r="A435" s="75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49"/>
      <c r="Y435" s="7"/>
      <c r="Z435" s="7"/>
      <c r="AA435" s="7"/>
    </row>
    <row r="436" spans="1:27" ht="12.75" customHeight="1" x14ac:dyDescent="0.3">
      <c r="A436" s="75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49"/>
      <c r="Y436" s="7"/>
      <c r="Z436" s="7"/>
      <c r="AA436" s="7"/>
    </row>
    <row r="437" spans="1:27" ht="12.75" customHeight="1" x14ac:dyDescent="0.3">
      <c r="A437" s="75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49"/>
      <c r="Y437" s="7"/>
      <c r="Z437" s="7"/>
      <c r="AA437" s="7"/>
    </row>
    <row r="438" spans="1:27" ht="12.75" customHeight="1" x14ac:dyDescent="0.3">
      <c r="A438" s="75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49"/>
      <c r="Y438" s="7"/>
      <c r="Z438" s="7"/>
      <c r="AA438" s="7"/>
    </row>
    <row r="439" spans="1:27" ht="12.75" customHeight="1" x14ac:dyDescent="0.3">
      <c r="A439" s="75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49"/>
      <c r="Y439" s="7"/>
      <c r="Z439" s="7"/>
      <c r="AA439" s="7"/>
    </row>
    <row r="440" spans="1:27" ht="12.75" customHeight="1" x14ac:dyDescent="0.3">
      <c r="A440" s="75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49"/>
      <c r="Y440" s="7"/>
      <c r="Z440" s="7"/>
      <c r="AA440" s="7"/>
    </row>
    <row r="441" spans="1:27" ht="12.75" customHeight="1" x14ac:dyDescent="0.3">
      <c r="A441" s="75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49"/>
      <c r="Y441" s="7"/>
      <c r="Z441" s="7"/>
      <c r="AA441" s="7"/>
    </row>
    <row r="442" spans="1:27" ht="12.75" customHeight="1" x14ac:dyDescent="0.3">
      <c r="A442" s="75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49"/>
      <c r="Y442" s="7"/>
      <c r="Z442" s="7"/>
      <c r="AA442" s="7"/>
    </row>
    <row r="443" spans="1:27" ht="12.75" customHeight="1" x14ac:dyDescent="0.3">
      <c r="A443" s="75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49"/>
      <c r="Y443" s="7"/>
      <c r="Z443" s="7"/>
      <c r="AA443" s="7"/>
    </row>
    <row r="444" spans="1:27" ht="12.75" customHeight="1" x14ac:dyDescent="0.3">
      <c r="A444" s="75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49"/>
      <c r="Y444" s="7"/>
      <c r="Z444" s="7"/>
      <c r="AA444" s="7"/>
    </row>
    <row r="445" spans="1:27" ht="12.75" customHeight="1" x14ac:dyDescent="0.3">
      <c r="A445" s="75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49"/>
      <c r="Y445" s="7"/>
      <c r="Z445" s="7"/>
      <c r="AA445" s="7"/>
    </row>
    <row r="446" spans="1:27" ht="12.75" customHeight="1" x14ac:dyDescent="0.3">
      <c r="A446" s="75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49"/>
      <c r="Y446" s="7"/>
      <c r="Z446" s="7"/>
      <c r="AA446" s="7"/>
    </row>
    <row r="447" spans="1:27" ht="12.75" customHeight="1" x14ac:dyDescent="0.3">
      <c r="A447" s="75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49"/>
      <c r="Y447" s="7"/>
      <c r="Z447" s="7"/>
      <c r="AA447" s="7"/>
    </row>
    <row r="448" spans="1:27" ht="12.75" customHeight="1" x14ac:dyDescent="0.3">
      <c r="A448" s="75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49"/>
      <c r="Y448" s="7"/>
      <c r="Z448" s="7"/>
      <c r="AA448" s="7"/>
    </row>
    <row r="449" spans="1:27" ht="12.75" customHeight="1" x14ac:dyDescent="0.3">
      <c r="A449" s="75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49"/>
      <c r="Y449" s="7"/>
      <c r="Z449" s="7"/>
      <c r="AA449" s="7"/>
    </row>
    <row r="450" spans="1:27" ht="12.75" customHeight="1" x14ac:dyDescent="0.3">
      <c r="A450" s="75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49"/>
      <c r="Y450" s="7"/>
      <c r="Z450" s="7"/>
      <c r="AA450" s="7"/>
    </row>
    <row r="451" spans="1:27" ht="12.75" customHeight="1" x14ac:dyDescent="0.3">
      <c r="A451" s="75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49"/>
      <c r="Y451" s="7"/>
      <c r="Z451" s="7"/>
      <c r="AA451" s="7"/>
    </row>
    <row r="452" spans="1:27" ht="12.75" customHeight="1" x14ac:dyDescent="0.3">
      <c r="A452" s="75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49"/>
      <c r="Y452" s="7"/>
      <c r="Z452" s="7"/>
      <c r="AA452" s="7"/>
    </row>
    <row r="453" spans="1:27" ht="12.75" customHeight="1" x14ac:dyDescent="0.3">
      <c r="A453" s="75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49"/>
      <c r="Y453" s="7"/>
      <c r="Z453" s="7"/>
      <c r="AA453" s="7"/>
    </row>
    <row r="454" spans="1:27" ht="12.75" customHeight="1" x14ac:dyDescent="0.3">
      <c r="A454" s="75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49"/>
      <c r="Y454" s="7"/>
      <c r="Z454" s="7"/>
      <c r="AA454" s="7"/>
    </row>
    <row r="455" spans="1:27" ht="12.75" customHeight="1" x14ac:dyDescent="0.3">
      <c r="A455" s="75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49"/>
      <c r="Y455" s="7"/>
      <c r="Z455" s="7"/>
      <c r="AA455" s="7"/>
    </row>
    <row r="456" spans="1:27" ht="12.75" customHeight="1" x14ac:dyDescent="0.3">
      <c r="A456" s="75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49"/>
      <c r="Y456" s="7"/>
      <c r="Z456" s="7"/>
      <c r="AA456" s="7"/>
    </row>
    <row r="457" spans="1:27" ht="12.75" customHeight="1" x14ac:dyDescent="0.3">
      <c r="A457" s="75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49"/>
      <c r="Y457" s="7"/>
      <c r="Z457" s="7"/>
      <c r="AA457" s="7"/>
    </row>
    <row r="458" spans="1:27" ht="12.75" customHeight="1" x14ac:dyDescent="0.3">
      <c r="A458" s="75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49"/>
      <c r="Y458" s="7"/>
      <c r="Z458" s="7"/>
      <c r="AA458" s="7"/>
    </row>
    <row r="459" spans="1:27" ht="12.75" customHeight="1" x14ac:dyDescent="0.3">
      <c r="A459" s="75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49"/>
      <c r="Y459" s="7"/>
      <c r="Z459" s="7"/>
      <c r="AA459" s="7"/>
    </row>
    <row r="460" spans="1:27" ht="12.75" customHeight="1" x14ac:dyDescent="0.3">
      <c r="A460" s="75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49"/>
      <c r="Y460" s="7"/>
      <c r="Z460" s="7"/>
      <c r="AA460" s="7"/>
    </row>
    <row r="461" spans="1:27" ht="12.75" customHeight="1" x14ac:dyDescent="0.3">
      <c r="A461" s="75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49"/>
      <c r="Y461" s="7"/>
      <c r="Z461" s="7"/>
      <c r="AA461" s="7"/>
    </row>
    <row r="462" spans="1:27" ht="12.75" customHeight="1" x14ac:dyDescent="0.3">
      <c r="A462" s="75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49"/>
      <c r="Y462" s="7"/>
      <c r="Z462" s="7"/>
      <c r="AA462" s="7"/>
    </row>
    <row r="463" spans="1:27" ht="12.75" customHeight="1" x14ac:dyDescent="0.3">
      <c r="A463" s="75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49"/>
      <c r="Y463" s="7"/>
      <c r="Z463" s="7"/>
      <c r="AA463" s="7"/>
    </row>
    <row r="464" spans="1:27" ht="12.75" customHeight="1" x14ac:dyDescent="0.3">
      <c r="A464" s="75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49"/>
      <c r="Y464" s="7"/>
      <c r="Z464" s="7"/>
      <c r="AA464" s="7"/>
    </row>
    <row r="465" spans="1:27" ht="12.75" customHeight="1" x14ac:dyDescent="0.3">
      <c r="A465" s="75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49"/>
      <c r="Y465" s="7"/>
      <c r="Z465" s="7"/>
      <c r="AA465" s="7"/>
    </row>
    <row r="466" spans="1:27" ht="12.75" customHeight="1" x14ac:dyDescent="0.3">
      <c r="A466" s="75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49"/>
      <c r="Y466" s="7"/>
      <c r="Z466" s="7"/>
      <c r="AA466" s="7"/>
    </row>
    <row r="467" spans="1:27" ht="12.75" customHeight="1" x14ac:dyDescent="0.3">
      <c r="A467" s="75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49"/>
      <c r="Y467" s="7"/>
      <c r="Z467" s="7"/>
      <c r="AA467" s="7"/>
    </row>
    <row r="468" spans="1:27" ht="12.75" customHeight="1" x14ac:dyDescent="0.3">
      <c r="A468" s="75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49"/>
      <c r="Y468" s="7"/>
      <c r="Z468" s="7"/>
      <c r="AA468" s="7"/>
    </row>
    <row r="469" spans="1:27" ht="12.75" customHeight="1" x14ac:dyDescent="0.3">
      <c r="A469" s="75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49"/>
      <c r="Y469" s="7"/>
      <c r="Z469" s="7"/>
      <c r="AA469" s="7"/>
    </row>
    <row r="470" spans="1:27" ht="12.75" customHeight="1" x14ac:dyDescent="0.3">
      <c r="A470" s="75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49"/>
      <c r="Y470" s="7"/>
      <c r="Z470" s="7"/>
      <c r="AA470" s="7"/>
    </row>
    <row r="471" spans="1:27" ht="12.75" customHeight="1" x14ac:dyDescent="0.3">
      <c r="A471" s="75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49"/>
      <c r="Y471" s="7"/>
      <c r="Z471" s="7"/>
      <c r="AA471" s="7"/>
    </row>
    <row r="472" spans="1:27" ht="12.75" customHeight="1" x14ac:dyDescent="0.3">
      <c r="A472" s="75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49"/>
      <c r="Y472" s="7"/>
      <c r="Z472" s="7"/>
      <c r="AA472" s="7"/>
    </row>
    <row r="473" spans="1:27" ht="12.75" customHeight="1" x14ac:dyDescent="0.3">
      <c r="A473" s="75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49"/>
      <c r="Y473" s="7"/>
      <c r="Z473" s="7"/>
      <c r="AA473" s="7"/>
    </row>
    <row r="474" spans="1:27" ht="12.75" customHeight="1" x14ac:dyDescent="0.3">
      <c r="A474" s="75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49"/>
      <c r="Y474" s="7"/>
      <c r="Z474" s="7"/>
      <c r="AA474" s="7"/>
    </row>
    <row r="475" spans="1:27" ht="12.75" customHeight="1" x14ac:dyDescent="0.3">
      <c r="A475" s="75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49"/>
      <c r="Y475" s="7"/>
      <c r="Z475" s="7"/>
      <c r="AA475" s="7"/>
    </row>
    <row r="476" spans="1:27" ht="12.75" customHeight="1" x14ac:dyDescent="0.3">
      <c r="A476" s="75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49"/>
      <c r="Y476" s="7"/>
      <c r="Z476" s="7"/>
      <c r="AA476" s="7"/>
    </row>
    <row r="477" spans="1:27" ht="12.75" customHeight="1" x14ac:dyDescent="0.3">
      <c r="A477" s="75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49"/>
      <c r="Y477" s="7"/>
      <c r="Z477" s="7"/>
      <c r="AA477" s="7"/>
    </row>
    <row r="478" spans="1:27" ht="12.75" customHeight="1" x14ac:dyDescent="0.3">
      <c r="A478" s="75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49"/>
      <c r="Y478" s="7"/>
      <c r="Z478" s="7"/>
      <c r="AA478" s="7"/>
    </row>
    <row r="479" spans="1:27" ht="12.75" customHeight="1" x14ac:dyDescent="0.3">
      <c r="A479" s="75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49"/>
      <c r="Y479" s="7"/>
      <c r="Z479" s="7"/>
      <c r="AA479" s="7"/>
    </row>
    <row r="480" spans="1:27" ht="12.75" customHeight="1" x14ac:dyDescent="0.3">
      <c r="A480" s="75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49"/>
      <c r="Y480" s="7"/>
      <c r="Z480" s="7"/>
      <c r="AA480" s="7"/>
    </row>
    <row r="481" spans="1:27" ht="12.75" customHeight="1" x14ac:dyDescent="0.3">
      <c r="A481" s="75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49"/>
      <c r="Y481" s="7"/>
      <c r="Z481" s="7"/>
      <c r="AA481" s="7"/>
    </row>
    <row r="482" spans="1:27" ht="12.75" customHeight="1" x14ac:dyDescent="0.3">
      <c r="A482" s="75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49"/>
      <c r="Y482" s="7"/>
      <c r="Z482" s="7"/>
      <c r="AA482" s="7"/>
    </row>
    <row r="483" spans="1:27" ht="12.75" customHeight="1" x14ac:dyDescent="0.3">
      <c r="A483" s="75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49"/>
      <c r="Y483" s="7"/>
      <c r="Z483" s="7"/>
      <c r="AA483" s="7"/>
    </row>
    <row r="484" spans="1:27" ht="12.75" customHeight="1" x14ac:dyDescent="0.3">
      <c r="A484" s="75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49"/>
      <c r="Y484" s="7"/>
      <c r="Z484" s="7"/>
      <c r="AA484" s="7"/>
    </row>
    <row r="485" spans="1:27" ht="12.75" customHeight="1" x14ac:dyDescent="0.3">
      <c r="A485" s="75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49"/>
      <c r="Y485" s="7"/>
      <c r="Z485" s="7"/>
      <c r="AA485" s="7"/>
    </row>
    <row r="486" spans="1:27" ht="12.75" customHeight="1" x14ac:dyDescent="0.3">
      <c r="A486" s="75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49"/>
      <c r="Y486" s="7"/>
      <c r="Z486" s="7"/>
      <c r="AA486" s="7"/>
    </row>
    <row r="487" spans="1:27" ht="12.75" customHeight="1" x14ac:dyDescent="0.3">
      <c r="A487" s="75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49"/>
      <c r="Y487" s="7"/>
      <c r="Z487" s="7"/>
      <c r="AA487" s="7"/>
    </row>
    <row r="488" spans="1:27" ht="12.75" customHeight="1" x14ac:dyDescent="0.3">
      <c r="A488" s="75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49"/>
      <c r="Y488" s="7"/>
      <c r="Z488" s="7"/>
      <c r="AA488" s="7"/>
    </row>
    <row r="489" spans="1:27" ht="12.75" customHeight="1" x14ac:dyDescent="0.3">
      <c r="A489" s="75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49"/>
      <c r="Y489" s="7"/>
      <c r="Z489" s="7"/>
      <c r="AA489" s="7"/>
    </row>
    <row r="490" spans="1:27" ht="12.75" customHeight="1" x14ac:dyDescent="0.3">
      <c r="A490" s="75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49"/>
      <c r="Y490" s="7"/>
      <c r="Z490" s="7"/>
      <c r="AA490" s="7"/>
    </row>
    <row r="491" spans="1:27" ht="12.75" customHeight="1" x14ac:dyDescent="0.3">
      <c r="A491" s="75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49"/>
      <c r="Y491" s="7"/>
      <c r="Z491" s="7"/>
      <c r="AA491" s="7"/>
    </row>
    <row r="492" spans="1:27" ht="12.75" customHeight="1" x14ac:dyDescent="0.3">
      <c r="A492" s="75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49"/>
      <c r="Y492" s="7"/>
      <c r="Z492" s="7"/>
      <c r="AA492" s="7"/>
    </row>
    <row r="493" spans="1:27" ht="12.75" customHeight="1" x14ac:dyDescent="0.3">
      <c r="A493" s="75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49"/>
      <c r="Y493" s="7"/>
      <c r="Z493" s="7"/>
      <c r="AA493" s="7"/>
    </row>
    <row r="494" spans="1:27" ht="12.75" customHeight="1" x14ac:dyDescent="0.3">
      <c r="A494" s="75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49"/>
      <c r="Y494" s="7"/>
      <c r="Z494" s="7"/>
      <c r="AA494" s="7"/>
    </row>
    <row r="495" spans="1:27" ht="12.75" customHeight="1" x14ac:dyDescent="0.3">
      <c r="A495" s="75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49"/>
      <c r="Y495" s="7"/>
      <c r="Z495" s="7"/>
      <c r="AA495" s="7"/>
    </row>
    <row r="496" spans="1:27" ht="12.75" customHeight="1" x14ac:dyDescent="0.3">
      <c r="A496" s="75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49"/>
      <c r="Y496" s="7"/>
      <c r="Z496" s="7"/>
      <c r="AA496" s="7"/>
    </row>
    <row r="497" spans="1:27" ht="12.75" customHeight="1" x14ac:dyDescent="0.3">
      <c r="A497" s="75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49"/>
      <c r="Y497" s="7"/>
      <c r="Z497" s="7"/>
      <c r="AA497" s="7"/>
    </row>
    <row r="498" spans="1:27" ht="12.75" customHeight="1" x14ac:dyDescent="0.3">
      <c r="A498" s="75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49"/>
      <c r="Y498" s="7"/>
      <c r="Z498" s="7"/>
      <c r="AA498" s="7"/>
    </row>
    <row r="499" spans="1:27" ht="12.75" customHeight="1" x14ac:dyDescent="0.3">
      <c r="A499" s="75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49"/>
      <c r="Y499" s="7"/>
      <c r="Z499" s="7"/>
      <c r="AA499" s="7"/>
    </row>
    <row r="500" spans="1:27" ht="12.75" customHeight="1" x14ac:dyDescent="0.3">
      <c r="A500" s="75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49"/>
      <c r="Y500" s="7"/>
      <c r="Z500" s="7"/>
      <c r="AA500" s="7"/>
    </row>
    <row r="501" spans="1:27" ht="12.75" customHeight="1" x14ac:dyDescent="0.3">
      <c r="A501" s="75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49"/>
      <c r="Y501" s="7"/>
      <c r="Z501" s="7"/>
      <c r="AA501" s="7"/>
    </row>
    <row r="502" spans="1:27" ht="12.75" customHeight="1" x14ac:dyDescent="0.3">
      <c r="A502" s="75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49"/>
      <c r="Y502" s="7"/>
      <c r="Z502" s="7"/>
      <c r="AA502" s="7"/>
    </row>
    <row r="503" spans="1:27" ht="12.75" customHeight="1" x14ac:dyDescent="0.3">
      <c r="A503" s="75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49"/>
      <c r="Y503" s="7"/>
      <c r="Z503" s="7"/>
      <c r="AA503" s="7"/>
    </row>
    <row r="504" spans="1:27" ht="12.75" customHeight="1" x14ac:dyDescent="0.3">
      <c r="A504" s="75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49"/>
      <c r="Y504" s="7"/>
      <c r="Z504" s="7"/>
      <c r="AA504" s="7"/>
    </row>
    <row r="505" spans="1:27" ht="12.75" customHeight="1" x14ac:dyDescent="0.3">
      <c r="A505" s="75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49"/>
      <c r="Y505" s="7"/>
      <c r="Z505" s="7"/>
      <c r="AA505" s="7"/>
    </row>
    <row r="506" spans="1:27" ht="12.75" customHeight="1" x14ac:dyDescent="0.3">
      <c r="A506" s="75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49"/>
      <c r="Y506" s="7"/>
      <c r="Z506" s="7"/>
      <c r="AA506" s="7"/>
    </row>
    <row r="507" spans="1:27" ht="12.75" customHeight="1" x14ac:dyDescent="0.3">
      <c r="A507" s="75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49"/>
      <c r="Y507" s="7"/>
      <c r="Z507" s="7"/>
      <c r="AA507" s="7"/>
    </row>
    <row r="508" spans="1:27" ht="12.75" customHeight="1" x14ac:dyDescent="0.3">
      <c r="A508" s="75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49"/>
      <c r="Y508" s="7"/>
      <c r="Z508" s="7"/>
      <c r="AA508" s="7"/>
    </row>
    <row r="509" spans="1:27" ht="12.75" customHeight="1" x14ac:dyDescent="0.3">
      <c r="A509" s="75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49"/>
      <c r="Y509" s="7"/>
      <c r="Z509" s="7"/>
      <c r="AA509" s="7"/>
    </row>
    <row r="510" spans="1:27" ht="12.75" customHeight="1" x14ac:dyDescent="0.3">
      <c r="A510" s="75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49"/>
      <c r="Y510" s="7"/>
      <c r="Z510" s="7"/>
      <c r="AA510" s="7"/>
    </row>
    <row r="511" spans="1:27" ht="12.75" customHeight="1" x14ac:dyDescent="0.3">
      <c r="A511" s="75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49"/>
      <c r="Y511" s="7"/>
      <c r="Z511" s="7"/>
      <c r="AA511" s="7"/>
    </row>
    <row r="512" spans="1:27" ht="12.75" customHeight="1" x14ac:dyDescent="0.3">
      <c r="A512" s="75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49"/>
      <c r="Y512" s="7"/>
      <c r="Z512" s="7"/>
      <c r="AA512" s="7"/>
    </row>
    <row r="513" spans="1:27" ht="12.75" customHeight="1" x14ac:dyDescent="0.3">
      <c r="A513" s="75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49"/>
      <c r="Y513" s="7"/>
      <c r="Z513" s="7"/>
      <c r="AA513" s="7"/>
    </row>
    <row r="514" spans="1:27" ht="12.75" customHeight="1" x14ac:dyDescent="0.3">
      <c r="A514" s="75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49"/>
      <c r="Y514" s="7"/>
      <c r="Z514" s="7"/>
      <c r="AA514" s="7"/>
    </row>
    <row r="515" spans="1:27" ht="12.75" customHeight="1" x14ac:dyDescent="0.3">
      <c r="A515" s="75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49"/>
      <c r="Y515" s="7"/>
      <c r="Z515" s="7"/>
      <c r="AA515" s="7"/>
    </row>
    <row r="516" spans="1:27" ht="12.75" customHeight="1" x14ac:dyDescent="0.3">
      <c r="A516" s="75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49"/>
      <c r="Y516" s="7"/>
      <c r="Z516" s="7"/>
      <c r="AA516" s="7"/>
    </row>
    <row r="517" spans="1:27" ht="12.75" customHeight="1" x14ac:dyDescent="0.3">
      <c r="A517" s="75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49"/>
      <c r="Y517" s="7"/>
      <c r="Z517" s="7"/>
      <c r="AA517" s="7"/>
    </row>
    <row r="518" spans="1:27" ht="12.75" customHeight="1" x14ac:dyDescent="0.3">
      <c r="A518" s="75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49"/>
      <c r="Y518" s="7"/>
      <c r="Z518" s="7"/>
      <c r="AA518" s="7"/>
    </row>
    <row r="519" spans="1:27" ht="12.75" customHeight="1" x14ac:dyDescent="0.3">
      <c r="A519" s="75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49"/>
      <c r="Y519" s="7"/>
      <c r="Z519" s="7"/>
      <c r="AA519" s="7"/>
    </row>
    <row r="520" spans="1:27" ht="12.75" customHeight="1" x14ac:dyDescent="0.3">
      <c r="A520" s="75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49"/>
      <c r="Y520" s="7"/>
      <c r="Z520" s="7"/>
      <c r="AA520" s="7"/>
    </row>
    <row r="521" spans="1:27" ht="12.75" customHeight="1" x14ac:dyDescent="0.3">
      <c r="A521" s="75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49"/>
      <c r="Y521" s="7"/>
      <c r="Z521" s="7"/>
      <c r="AA521" s="7"/>
    </row>
    <row r="522" spans="1:27" ht="12.75" customHeight="1" x14ac:dyDescent="0.3">
      <c r="A522" s="75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49"/>
      <c r="Y522" s="7"/>
      <c r="Z522" s="7"/>
      <c r="AA522" s="7"/>
    </row>
    <row r="523" spans="1:27" ht="12.75" customHeight="1" x14ac:dyDescent="0.3">
      <c r="A523" s="75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49"/>
      <c r="Y523" s="7"/>
      <c r="Z523" s="7"/>
      <c r="AA523" s="7"/>
    </row>
    <row r="524" spans="1:27" ht="12.75" customHeight="1" x14ac:dyDescent="0.3">
      <c r="A524" s="75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49"/>
      <c r="Y524" s="7"/>
      <c r="Z524" s="7"/>
      <c r="AA524" s="7"/>
    </row>
    <row r="525" spans="1:27" ht="12.75" customHeight="1" x14ac:dyDescent="0.3">
      <c r="A525" s="75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49"/>
      <c r="Y525" s="7"/>
      <c r="Z525" s="7"/>
      <c r="AA525" s="7"/>
    </row>
    <row r="526" spans="1:27" ht="12.75" customHeight="1" x14ac:dyDescent="0.3">
      <c r="A526" s="75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49"/>
      <c r="Y526" s="7"/>
      <c r="Z526" s="7"/>
      <c r="AA526" s="7"/>
    </row>
    <row r="527" spans="1:27" ht="12.75" customHeight="1" x14ac:dyDescent="0.3">
      <c r="A527" s="75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49"/>
      <c r="Y527" s="7"/>
      <c r="Z527" s="7"/>
      <c r="AA527" s="7"/>
    </row>
    <row r="528" spans="1:27" ht="12.75" customHeight="1" x14ac:dyDescent="0.3">
      <c r="A528" s="75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49"/>
      <c r="Y528" s="7"/>
      <c r="Z528" s="7"/>
      <c r="AA528" s="7"/>
    </row>
    <row r="529" spans="1:27" ht="12.75" customHeight="1" x14ac:dyDescent="0.3">
      <c r="A529" s="75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49"/>
      <c r="Y529" s="7"/>
      <c r="Z529" s="7"/>
      <c r="AA529" s="7"/>
    </row>
    <row r="530" spans="1:27" ht="12.75" customHeight="1" x14ac:dyDescent="0.3">
      <c r="A530" s="75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49"/>
      <c r="Y530" s="7"/>
      <c r="Z530" s="7"/>
      <c r="AA530" s="7"/>
    </row>
    <row r="531" spans="1:27" ht="12.75" customHeight="1" x14ac:dyDescent="0.3">
      <c r="A531" s="75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49"/>
      <c r="Y531" s="7"/>
      <c r="Z531" s="7"/>
      <c r="AA531" s="7"/>
    </row>
    <row r="532" spans="1:27" ht="12.75" customHeight="1" x14ac:dyDescent="0.3">
      <c r="A532" s="75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49"/>
      <c r="Y532" s="7"/>
      <c r="Z532" s="7"/>
      <c r="AA532" s="7"/>
    </row>
    <row r="533" spans="1:27" ht="12.75" customHeight="1" x14ac:dyDescent="0.3">
      <c r="A533" s="75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49"/>
      <c r="Y533" s="7"/>
      <c r="Z533" s="7"/>
      <c r="AA533" s="7"/>
    </row>
    <row r="534" spans="1:27" ht="12.75" customHeight="1" x14ac:dyDescent="0.3">
      <c r="A534" s="75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49"/>
      <c r="Y534" s="7"/>
      <c r="Z534" s="7"/>
      <c r="AA534" s="7"/>
    </row>
    <row r="535" spans="1:27" ht="12.75" customHeight="1" x14ac:dyDescent="0.3">
      <c r="A535" s="75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49"/>
      <c r="Y535" s="7"/>
      <c r="Z535" s="7"/>
      <c r="AA535" s="7"/>
    </row>
    <row r="536" spans="1:27" ht="12.75" customHeight="1" x14ac:dyDescent="0.3">
      <c r="A536" s="75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49"/>
      <c r="Y536" s="7"/>
      <c r="Z536" s="7"/>
      <c r="AA536" s="7"/>
    </row>
    <row r="537" spans="1:27" ht="12.75" customHeight="1" x14ac:dyDescent="0.3">
      <c r="A537" s="75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49"/>
      <c r="Y537" s="7"/>
      <c r="Z537" s="7"/>
      <c r="AA537" s="7"/>
    </row>
    <row r="538" spans="1:27" ht="12.75" customHeight="1" x14ac:dyDescent="0.3">
      <c r="A538" s="75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49"/>
      <c r="Y538" s="7"/>
      <c r="Z538" s="7"/>
      <c r="AA538" s="7"/>
    </row>
    <row r="539" spans="1:27" ht="12.75" customHeight="1" x14ac:dyDescent="0.3">
      <c r="A539" s="75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49"/>
      <c r="Y539" s="7"/>
      <c r="Z539" s="7"/>
      <c r="AA539" s="7"/>
    </row>
    <row r="540" spans="1:27" ht="12.75" customHeight="1" x14ac:dyDescent="0.3">
      <c r="A540" s="75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49"/>
      <c r="Y540" s="7"/>
      <c r="Z540" s="7"/>
      <c r="AA540" s="7"/>
    </row>
    <row r="541" spans="1:27" ht="12.75" customHeight="1" x14ac:dyDescent="0.3">
      <c r="A541" s="75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49"/>
      <c r="Y541" s="7"/>
      <c r="Z541" s="7"/>
      <c r="AA541" s="7"/>
    </row>
    <row r="542" spans="1:27" ht="12.75" customHeight="1" x14ac:dyDescent="0.3">
      <c r="A542" s="75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49"/>
      <c r="Y542" s="7"/>
      <c r="Z542" s="7"/>
      <c r="AA542" s="7"/>
    </row>
    <row r="543" spans="1:27" ht="12.75" customHeight="1" x14ac:dyDescent="0.3">
      <c r="A543" s="75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49"/>
      <c r="Y543" s="7"/>
      <c r="Z543" s="7"/>
      <c r="AA543" s="7"/>
    </row>
    <row r="544" spans="1:27" ht="12.75" customHeight="1" x14ac:dyDescent="0.3">
      <c r="A544" s="75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49"/>
      <c r="Y544" s="7"/>
      <c r="Z544" s="7"/>
      <c r="AA544" s="7"/>
    </row>
    <row r="545" spans="1:27" ht="12.75" customHeight="1" x14ac:dyDescent="0.3">
      <c r="A545" s="75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49"/>
      <c r="Y545" s="7"/>
      <c r="Z545" s="7"/>
      <c r="AA545" s="7"/>
    </row>
    <row r="546" spans="1:27" ht="12.75" customHeight="1" x14ac:dyDescent="0.3">
      <c r="A546" s="75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49"/>
      <c r="Y546" s="7"/>
      <c r="Z546" s="7"/>
      <c r="AA546" s="7"/>
    </row>
    <row r="547" spans="1:27" ht="12.75" customHeight="1" x14ac:dyDescent="0.3">
      <c r="A547" s="75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49"/>
      <c r="Y547" s="7"/>
      <c r="Z547" s="7"/>
      <c r="AA547" s="7"/>
    </row>
    <row r="548" spans="1:27" ht="12.75" customHeight="1" x14ac:dyDescent="0.3">
      <c r="A548" s="75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49"/>
      <c r="Y548" s="7"/>
      <c r="Z548" s="7"/>
      <c r="AA548" s="7"/>
    </row>
    <row r="549" spans="1:27" ht="12.75" customHeight="1" x14ac:dyDescent="0.3">
      <c r="A549" s="75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49"/>
      <c r="Y549" s="7"/>
      <c r="Z549" s="7"/>
      <c r="AA549" s="7"/>
    </row>
    <row r="550" spans="1:27" ht="12.75" customHeight="1" x14ac:dyDescent="0.3">
      <c r="A550" s="75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49"/>
      <c r="Y550" s="7"/>
      <c r="Z550" s="7"/>
      <c r="AA550" s="7"/>
    </row>
    <row r="551" spans="1:27" ht="12.75" customHeight="1" x14ac:dyDescent="0.3">
      <c r="A551" s="75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49"/>
      <c r="Y551" s="7"/>
      <c r="Z551" s="7"/>
      <c r="AA551" s="7"/>
    </row>
    <row r="552" spans="1:27" ht="12.75" customHeight="1" x14ac:dyDescent="0.3">
      <c r="A552" s="75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49"/>
      <c r="Y552" s="7"/>
      <c r="Z552" s="7"/>
      <c r="AA552" s="7"/>
    </row>
    <row r="553" spans="1:27" ht="12.75" customHeight="1" x14ac:dyDescent="0.3">
      <c r="A553" s="75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49"/>
      <c r="Y553" s="7"/>
      <c r="Z553" s="7"/>
      <c r="AA553" s="7"/>
    </row>
    <row r="554" spans="1:27" ht="12.75" customHeight="1" x14ac:dyDescent="0.3">
      <c r="A554" s="75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49"/>
      <c r="Y554" s="7"/>
      <c r="Z554" s="7"/>
      <c r="AA554" s="7"/>
    </row>
    <row r="555" spans="1:27" ht="12.75" customHeight="1" x14ac:dyDescent="0.3">
      <c r="A555" s="75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49"/>
      <c r="Y555" s="7"/>
      <c r="Z555" s="7"/>
      <c r="AA555" s="7"/>
    </row>
    <row r="556" spans="1:27" ht="12.75" customHeight="1" x14ac:dyDescent="0.3">
      <c r="A556" s="75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49"/>
      <c r="Y556" s="7"/>
      <c r="Z556" s="7"/>
      <c r="AA556" s="7"/>
    </row>
    <row r="557" spans="1:27" ht="12.75" customHeight="1" x14ac:dyDescent="0.3">
      <c r="A557" s="75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49"/>
      <c r="Y557" s="7"/>
      <c r="Z557" s="7"/>
      <c r="AA557" s="7"/>
    </row>
    <row r="558" spans="1:27" ht="12.75" customHeight="1" x14ac:dyDescent="0.3">
      <c r="A558" s="75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49"/>
      <c r="Y558" s="7"/>
      <c r="Z558" s="7"/>
      <c r="AA558" s="7"/>
    </row>
    <row r="559" spans="1:27" ht="12.75" customHeight="1" x14ac:dyDescent="0.3">
      <c r="A559" s="75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49"/>
      <c r="Y559" s="7"/>
      <c r="Z559" s="7"/>
      <c r="AA559" s="7"/>
    </row>
    <row r="560" spans="1:27" ht="12.75" customHeight="1" x14ac:dyDescent="0.3">
      <c r="A560" s="75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49"/>
      <c r="Y560" s="7"/>
      <c r="Z560" s="7"/>
      <c r="AA560" s="7"/>
    </row>
    <row r="561" spans="1:27" ht="12.75" customHeight="1" x14ac:dyDescent="0.3">
      <c r="A561" s="75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49"/>
      <c r="Y561" s="7"/>
      <c r="Z561" s="7"/>
      <c r="AA561" s="7"/>
    </row>
    <row r="562" spans="1:27" ht="12.75" customHeight="1" x14ac:dyDescent="0.3">
      <c r="A562" s="75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49"/>
      <c r="Y562" s="7"/>
      <c r="Z562" s="7"/>
      <c r="AA562" s="7"/>
    </row>
    <row r="563" spans="1:27" ht="12.75" customHeight="1" x14ac:dyDescent="0.3">
      <c r="A563" s="75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49"/>
      <c r="Y563" s="7"/>
      <c r="Z563" s="7"/>
      <c r="AA563" s="7"/>
    </row>
    <row r="564" spans="1:27" ht="12.75" customHeight="1" x14ac:dyDescent="0.3">
      <c r="A564" s="75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49"/>
      <c r="Y564" s="7"/>
      <c r="Z564" s="7"/>
      <c r="AA564" s="7"/>
    </row>
    <row r="565" spans="1:27" ht="12.75" customHeight="1" x14ac:dyDescent="0.3">
      <c r="A565" s="75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49"/>
      <c r="Y565" s="7"/>
      <c r="Z565" s="7"/>
      <c r="AA565" s="7"/>
    </row>
    <row r="566" spans="1:27" ht="12.75" customHeight="1" x14ac:dyDescent="0.3">
      <c r="A566" s="75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49"/>
      <c r="Y566" s="7"/>
      <c r="Z566" s="7"/>
      <c r="AA566" s="7"/>
    </row>
    <row r="567" spans="1:27" ht="12.75" customHeight="1" x14ac:dyDescent="0.3">
      <c r="A567" s="75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49"/>
      <c r="Y567" s="7"/>
      <c r="Z567" s="7"/>
      <c r="AA567" s="7"/>
    </row>
    <row r="568" spans="1:27" ht="12.75" customHeight="1" x14ac:dyDescent="0.3">
      <c r="A568" s="75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49"/>
      <c r="Y568" s="7"/>
      <c r="Z568" s="7"/>
      <c r="AA568" s="7"/>
    </row>
    <row r="569" spans="1:27" ht="12.75" customHeight="1" x14ac:dyDescent="0.3">
      <c r="A569" s="75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49"/>
      <c r="Y569" s="7"/>
      <c r="Z569" s="7"/>
      <c r="AA569" s="7"/>
    </row>
    <row r="570" spans="1:27" ht="12.75" customHeight="1" x14ac:dyDescent="0.3">
      <c r="A570" s="75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49"/>
      <c r="Y570" s="7"/>
      <c r="Z570" s="7"/>
      <c r="AA570" s="7"/>
    </row>
    <row r="571" spans="1:27" ht="12.75" customHeight="1" x14ac:dyDescent="0.3">
      <c r="A571" s="75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49"/>
      <c r="Y571" s="7"/>
      <c r="Z571" s="7"/>
      <c r="AA571" s="7"/>
    </row>
    <row r="572" spans="1:27" ht="12.75" customHeight="1" x14ac:dyDescent="0.3">
      <c r="A572" s="75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49"/>
      <c r="Y572" s="7"/>
      <c r="Z572" s="7"/>
      <c r="AA572" s="7"/>
    </row>
    <row r="573" spans="1:27" ht="12.75" customHeight="1" x14ac:dyDescent="0.3">
      <c r="A573" s="75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49"/>
      <c r="Y573" s="7"/>
      <c r="Z573" s="7"/>
      <c r="AA573" s="7"/>
    </row>
    <row r="574" spans="1:27" ht="12.75" customHeight="1" x14ac:dyDescent="0.3">
      <c r="A574" s="75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49"/>
      <c r="Y574" s="7"/>
      <c r="Z574" s="7"/>
      <c r="AA574" s="7"/>
    </row>
    <row r="575" spans="1:27" ht="12.75" customHeight="1" x14ac:dyDescent="0.3">
      <c r="A575" s="75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49"/>
      <c r="Y575" s="7"/>
      <c r="Z575" s="7"/>
      <c r="AA575" s="7"/>
    </row>
    <row r="576" spans="1:27" ht="12.75" customHeight="1" x14ac:dyDescent="0.3">
      <c r="A576" s="75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49"/>
      <c r="Y576" s="7"/>
      <c r="Z576" s="7"/>
      <c r="AA576" s="7"/>
    </row>
    <row r="577" spans="1:27" ht="12.75" customHeight="1" x14ac:dyDescent="0.3">
      <c r="A577" s="75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49"/>
      <c r="Y577" s="7"/>
      <c r="Z577" s="7"/>
      <c r="AA577" s="7"/>
    </row>
    <row r="578" spans="1:27" ht="12.75" customHeight="1" x14ac:dyDescent="0.3">
      <c r="A578" s="75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49"/>
      <c r="Y578" s="7"/>
      <c r="Z578" s="7"/>
      <c r="AA578" s="7"/>
    </row>
    <row r="579" spans="1:27" ht="12.75" customHeight="1" x14ac:dyDescent="0.3">
      <c r="A579" s="75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49"/>
      <c r="Y579" s="7"/>
      <c r="Z579" s="7"/>
      <c r="AA579" s="7"/>
    </row>
    <row r="580" spans="1:27" ht="12.75" customHeight="1" x14ac:dyDescent="0.3">
      <c r="A580" s="75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49"/>
      <c r="Y580" s="7"/>
      <c r="Z580" s="7"/>
      <c r="AA580" s="7"/>
    </row>
    <row r="581" spans="1:27" ht="12.75" customHeight="1" x14ac:dyDescent="0.3">
      <c r="A581" s="75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49"/>
      <c r="Y581" s="7"/>
      <c r="Z581" s="7"/>
      <c r="AA581" s="7"/>
    </row>
    <row r="582" spans="1:27" ht="12.75" customHeight="1" x14ac:dyDescent="0.3">
      <c r="A582" s="75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49"/>
      <c r="Y582" s="7"/>
      <c r="Z582" s="7"/>
      <c r="AA582" s="7"/>
    </row>
    <row r="583" spans="1:27" ht="12.75" customHeight="1" x14ac:dyDescent="0.3">
      <c r="A583" s="75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49"/>
      <c r="Y583" s="7"/>
      <c r="Z583" s="7"/>
      <c r="AA583" s="7"/>
    </row>
    <row r="584" spans="1:27" ht="12.75" customHeight="1" x14ac:dyDescent="0.3">
      <c r="A584" s="75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49"/>
      <c r="Y584" s="7"/>
      <c r="Z584" s="7"/>
      <c r="AA584" s="7"/>
    </row>
    <row r="585" spans="1:27" ht="12.75" customHeight="1" x14ac:dyDescent="0.3">
      <c r="A585" s="75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49"/>
      <c r="Y585" s="7"/>
      <c r="Z585" s="7"/>
      <c r="AA585" s="7"/>
    </row>
    <row r="586" spans="1:27" ht="12.75" customHeight="1" x14ac:dyDescent="0.3">
      <c r="A586" s="75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49"/>
      <c r="Y586" s="7"/>
      <c r="Z586" s="7"/>
      <c r="AA586" s="7"/>
    </row>
    <row r="587" spans="1:27" ht="12.75" customHeight="1" x14ac:dyDescent="0.3">
      <c r="A587" s="75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49"/>
      <c r="Y587" s="7"/>
      <c r="Z587" s="7"/>
      <c r="AA587" s="7"/>
    </row>
    <row r="588" spans="1:27" ht="12.75" customHeight="1" x14ac:dyDescent="0.3">
      <c r="A588" s="75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49"/>
      <c r="Y588" s="7"/>
      <c r="Z588" s="7"/>
      <c r="AA588" s="7"/>
    </row>
    <row r="589" spans="1:27" ht="12.75" customHeight="1" x14ac:dyDescent="0.3">
      <c r="A589" s="75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49"/>
      <c r="Y589" s="7"/>
      <c r="Z589" s="7"/>
      <c r="AA589" s="7"/>
    </row>
    <row r="590" spans="1:27" ht="12.75" customHeight="1" x14ac:dyDescent="0.3">
      <c r="A590" s="75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49"/>
      <c r="Y590" s="7"/>
      <c r="Z590" s="7"/>
      <c r="AA590" s="7"/>
    </row>
    <row r="591" spans="1:27" ht="12.75" customHeight="1" x14ac:dyDescent="0.3">
      <c r="A591" s="75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49"/>
      <c r="Y591" s="7"/>
      <c r="Z591" s="7"/>
      <c r="AA591" s="7"/>
    </row>
    <row r="592" spans="1:27" ht="12.75" customHeight="1" x14ac:dyDescent="0.3">
      <c r="A592" s="75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49"/>
      <c r="Y592" s="7"/>
      <c r="Z592" s="7"/>
      <c r="AA592" s="7"/>
    </row>
    <row r="593" spans="1:27" ht="12.75" customHeight="1" x14ac:dyDescent="0.3">
      <c r="A593" s="75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49"/>
      <c r="Y593" s="7"/>
      <c r="Z593" s="7"/>
      <c r="AA593" s="7"/>
    </row>
    <row r="594" spans="1:27" ht="12.75" customHeight="1" x14ac:dyDescent="0.3">
      <c r="A594" s="75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49"/>
      <c r="Y594" s="7"/>
      <c r="Z594" s="7"/>
      <c r="AA594" s="7"/>
    </row>
    <row r="595" spans="1:27" ht="12.75" customHeight="1" x14ac:dyDescent="0.3">
      <c r="A595" s="75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49"/>
      <c r="Y595" s="7"/>
      <c r="Z595" s="7"/>
      <c r="AA595" s="7"/>
    </row>
    <row r="596" spans="1:27" ht="12.75" customHeight="1" x14ac:dyDescent="0.3">
      <c r="A596" s="75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49"/>
      <c r="Y596" s="7"/>
      <c r="Z596" s="7"/>
      <c r="AA596" s="7"/>
    </row>
    <row r="597" spans="1:27" ht="12.75" customHeight="1" x14ac:dyDescent="0.3">
      <c r="A597" s="75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49"/>
      <c r="Y597" s="7"/>
      <c r="Z597" s="7"/>
      <c r="AA597" s="7"/>
    </row>
    <row r="598" spans="1:27" ht="12.75" customHeight="1" x14ac:dyDescent="0.3">
      <c r="A598" s="75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49"/>
      <c r="Y598" s="7"/>
      <c r="Z598" s="7"/>
      <c r="AA598" s="7"/>
    </row>
    <row r="599" spans="1:27" ht="12.75" customHeight="1" x14ac:dyDescent="0.3">
      <c r="A599" s="75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49"/>
      <c r="Y599" s="7"/>
      <c r="Z599" s="7"/>
      <c r="AA599" s="7"/>
    </row>
    <row r="600" spans="1:27" ht="12.75" customHeight="1" x14ac:dyDescent="0.3">
      <c r="A600" s="75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49"/>
      <c r="Y600" s="7"/>
      <c r="Z600" s="7"/>
      <c r="AA600" s="7"/>
    </row>
    <row r="601" spans="1:27" ht="12.75" customHeight="1" x14ac:dyDescent="0.3">
      <c r="A601" s="75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49"/>
      <c r="Y601" s="7"/>
      <c r="Z601" s="7"/>
      <c r="AA601" s="7"/>
    </row>
    <row r="602" spans="1:27" ht="12.75" customHeight="1" x14ac:dyDescent="0.3">
      <c r="A602" s="75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49"/>
      <c r="Y602" s="7"/>
      <c r="Z602" s="7"/>
      <c r="AA602" s="7"/>
    </row>
    <row r="603" spans="1:27" ht="12.75" customHeight="1" x14ac:dyDescent="0.3">
      <c r="A603" s="75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49"/>
      <c r="Y603" s="7"/>
      <c r="Z603" s="7"/>
      <c r="AA603" s="7"/>
    </row>
    <row r="604" spans="1:27" ht="12.75" customHeight="1" x14ac:dyDescent="0.3">
      <c r="A604" s="75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49"/>
      <c r="Y604" s="7"/>
      <c r="Z604" s="7"/>
      <c r="AA604" s="7"/>
    </row>
    <row r="605" spans="1:27" ht="12.75" customHeight="1" x14ac:dyDescent="0.3">
      <c r="A605" s="75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49"/>
      <c r="Y605" s="7"/>
      <c r="Z605" s="7"/>
      <c r="AA605" s="7"/>
    </row>
    <row r="606" spans="1:27" ht="12.75" customHeight="1" x14ac:dyDescent="0.3">
      <c r="A606" s="75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49"/>
      <c r="Y606" s="7"/>
      <c r="Z606" s="7"/>
      <c r="AA606" s="7"/>
    </row>
    <row r="607" spans="1:27" ht="12.75" customHeight="1" x14ac:dyDescent="0.3">
      <c r="A607" s="75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49"/>
      <c r="Y607" s="7"/>
      <c r="Z607" s="7"/>
      <c r="AA607" s="7"/>
    </row>
    <row r="608" spans="1:27" ht="12.75" customHeight="1" x14ac:dyDescent="0.3">
      <c r="A608" s="75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49"/>
      <c r="Y608" s="7"/>
      <c r="Z608" s="7"/>
      <c r="AA608" s="7"/>
    </row>
    <row r="609" spans="1:27" ht="12.75" customHeight="1" x14ac:dyDescent="0.3">
      <c r="A609" s="75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49"/>
      <c r="Y609" s="7"/>
      <c r="Z609" s="7"/>
      <c r="AA609" s="7"/>
    </row>
    <row r="610" spans="1:27" ht="12.75" customHeight="1" x14ac:dyDescent="0.3">
      <c r="A610" s="75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49"/>
      <c r="Y610" s="7"/>
      <c r="Z610" s="7"/>
      <c r="AA610" s="7"/>
    </row>
    <row r="611" spans="1:27" ht="12.75" customHeight="1" x14ac:dyDescent="0.3">
      <c r="A611" s="75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49"/>
      <c r="Y611" s="7"/>
      <c r="Z611" s="7"/>
      <c r="AA611" s="7"/>
    </row>
    <row r="612" spans="1:27" ht="12.75" customHeight="1" x14ac:dyDescent="0.3">
      <c r="A612" s="75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49"/>
      <c r="Y612" s="7"/>
      <c r="Z612" s="7"/>
      <c r="AA612" s="7"/>
    </row>
    <row r="613" spans="1:27" ht="12.75" customHeight="1" x14ac:dyDescent="0.3">
      <c r="A613" s="75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49"/>
      <c r="Y613" s="7"/>
      <c r="Z613" s="7"/>
      <c r="AA613" s="7"/>
    </row>
    <row r="614" spans="1:27" ht="12.75" customHeight="1" x14ac:dyDescent="0.3">
      <c r="A614" s="75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49"/>
      <c r="Y614" s="7"/>
      <c r="Z614" s="7"/>
      <c r="AA614" s="7"/>
    </row>
    <row r="615" spans="1:27" ht="12.75" customHeight="1" x14ac:dyDescent="0.3">
      <c r="A615" s="75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49"/>
      <c r="Y615" s="7"/>
      <c r="Z615" s="7"/>
      <c r="AA615" s="7"/>
    </row>
    <row r="616" spans="1:27" ht="12.75" customHeight="1" x14ac:dyDescent="0.3">
      <c r="A616" s="75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49"/>
      <c r="Y616" s="7"/>
      <c r="Z616" s="7"/>
      <c r="AA616" s="7"/>
    </row>
    <row r="617" spans="1:27" ht="12.75" customHeight="1" x14ac:dyDescent="0.3">
      <c r="A617" s="75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49"/>
      <c r="Y617" s="7"/>
      <c r="Z617" s="7"/>
      <c r="AA617" s="7"/>
    </row>
    <row r="618" spans="1:27" ht="12.75" customHeight="1" x14ac:dyDescent="0.3">
      <c r="A618" s="75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49"/>
      <c r="Y618" s="7"/>
      <c r="Z618" s="7"/>
      <c r="AA618" s="7"/>
    </row>
    <row r="619" spans="1:27" ht="12.75" customHeight="1" x14ac:dyDescent="0.3">
      <c r="A619" s="75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49"/>
      <c r="Y619" s="7"/>
      <c r="Z619" s="7"/>
      <c r="AA619" s="7"/>
    </row>
    <row r="620" spans="1:27" ht="12.75" customHeight="1" x14ac:dyDescent="0.3">
      <c r="A620" s="75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49"/>
      <c r="Y620" s="7"/>
      <c r="Z620" s="7"/>
      <c r="AA620" s="7"/>
    </row>
    <row r="621" spans="1:27" ht="12.75" customHeight="1" x14ac:dyDescent="0.3">
      <c r="A621" s="75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49"/>
      <c r="Y621" s="7"/>
      <c r="Z621" s="7"/>
      <c r="AA621" s="7"/>
    </row>
    <row r="622" spans="1:27" ht="12.75" customHeight="1" x14ac:dyDescent="0.3">
      <c r="A622" s="75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49"/>
      <c r="Y622" s="7"/>
      <c r="Z622" s="7"/>
      <c r="AA622" s="7"/>
    </row>
    <row r="623" spans="1:27" ht="12.75" customHeight="1" x14ac:dyDescent="0.3">
      <c r="A623" s="75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49"/>
      <c r="Y623" s="7"/>
      <c r="Z623" s="7"/>
      <c r="AA623" s="7"/>
    </row>
    <row r="624" spans="1:27" ht="12.75" customHeight="1" x14ac:dyDescent="0.3">
      <c r="A624" s="75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49"/>
      <c r="Y624" s="7"/>
      <c r="Z624" s="7"/>
      <c r="AA624" s="7"/>
    </row>
    <row r="625" spans="1:27" ht="12.75" customHeight="1" x14ac:dyDescent="0.3">
      <c r="A625" s="75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49"/>
      <c r="Y625" s="7"/>
      <c r="Z625" s="7"/>
      <c r="AA625" s="7"/>
    </row>
    <row r="626" spans="1:27" ht="12.75" customHeight="1" x14ac:dyDescent="0.3">
      <c r="A626" s="75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49"/>
      <c r="Y626" s="7"/>
      <c r="Z626" s="7"/>
      <c r="AA626" s="7"/>
    </row>
    <row r="627" spans="1:27" ht="12.75" customHeight="1" x14ac:dyDescent="0.3">
      <c r="A627" s="75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49"/>
      <c r="Y627" s="7"/>
      <c r="Z627" s="7"/>
      <c r="AA627" s="7"/>
    </row>
    <row r="628" spans="1:27" ht="12.75" customHeight="1" x14ac:dyDescent="0.3">
      <c r="A628" s="75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49"/>
      <c r="Y628" s="7"/>
      <c r="Z628" s="7"/>
      <c r="AA628" s="7"/>
    </row>
    <row r="629" spans="1:27" ht="12.75" customHeight="1" x14ac:dyDescent="0.3">
      <c r="A629" s="75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49"/>
      <c r="Y629" s="7"/>
      <c r="Z629" s="7"/>
      <c r="AA629" s="7"/>
    </row>
    <row r="630" spans="1:27" ht="12.75" customHeight="1" x14ac:dyDescent="0.3">
      <c r="A630" s="75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49"/>
      <c r="Y630" s="7"/>
      <c r="Z630" s="7"/>
      <c r="AA630" s="7"/>
    </row>
    <row r="631" spans="1:27" ht="12.75" customHeight="1" x14ac:dyDescent="0.3">
      <c r="A631" s="75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49"/>
      <c r="Y631" s="7"/>
      <c r="Z631" s="7"/>
      <c r="AA631" s="7"/>
    </row>
    <row r="632" spans="1:27" ht="12.75" customHeight="1" x14ac:dyDescent="0.3">
      <c r="A632" s="75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49"/>
      <c r="Y632" s="7"/>
      <c r="Z632" s="7"/>
      <c r="AA632" s="7"/>
    </row>
    <row r="633" spans="1:27" ht="12.75" customHeight="1" x14ac:dyDescent="0.3">
      <c r="A633" s="75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49"/>
      <c r="Y633" s="7"/>
      <c r="Z633" s="7"/>
      <c r="AA633" s="7"/>
    </row>
    <row r="634" spans="1:27" ht="12.75" customHeight="1" x14ac:dyDescent="0.3">
      <c r="A634" s="75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49"/>
      <c r="Y634" s="7"/>
      <c r="Z634" s="7"/>
      <c r="AA634" s="7"/>
    </row>
    <row r="635" spans="1:27" ht="12.75" customHeight="1" x14ac:dyDescent="0.3">
      <c r="A635" s="75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49"/>
      <c r="Y635" s="7"/>
      <c r="Z635" s="7"/>
      <c r="AA635" s="7"/>
    </row>
    <row r="636" spans="1:27" ht="12.75" customHeight="1" x14ac:dyDescent="0.3">
      <c r="A636" s="75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49"/>
      <c r="Y636" s="7"/>
      <c r="Z636" s="7"/>
      <c r="AA636" s="7"/>
    </row>
    <row r="637" spans="1:27" ht="12.75" customHeight="1" x14ac:dyDescent="0.3">
      <c r="A637" s="75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49"/>
      <c r="Y637" s="7"/>
      <c r="Z637" s="7"/>
      <c r="AA637" s="7"/>
    </row>
    <row r="638" spans="1:27" ht="12.75" customHeight="1" x14ac:dyDescent="0.3">
      <c r="A638" s="75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49"/>
      <c r="Y638" s="7"/>
      <c r="Z638" s="7"/>
      <c r="AA638" s="7"/>
    </row>
    <row r="639" spans="1:27" ht="12.75" customHeight="1" x14ac:dyDescent="0.3">
      <c r="A639" s="75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49"/>
      <c r="Y639" s="7"/>
      <c r="Z639" s="7"/>
      <c r="AA639" s="7"/>
    </row>
    <row r="640" spans="1:27" ht="12.75" customHeight="1" x14ac:dyDescent="0.3">
      <c r="A640" s="75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49"/>
      <c r="Y640" s="7"/>
      <c r="Z640" s="7"/>
      <c r="AA640" s="7"/>
    </row>
    <row r="641" spans="1:27" ht="12.75" customHeight="1" x14ac:dyDescent="0.3">
      <c r="A641" s="75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49"/>
      <c r="Y641" s="7"/>
      <c r="Z641" s="7"/>
      <c r="AA641" s="7"/>
    </row>
    <row r="642" spans="1:27" ht="12.75" customHeight="1" x14ac:dyDescent="0.3">
      <c r="A642" s="75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49"/>
      <c r="Y642" s="7"/>
      <c r="Z642" s="7"/>
      <c r="AA642" s="7"/>
    </row>
    <row r="643" spans="1:27" ht="12.75" customHeight="1" x14ac:dyDescent="0.3">
      <c r="A643" s="75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49"/>
      <c r="Y643" s="7"/>
      <c r="Z643" s="7"/>
      <c r="AA643" s="7"/>
    </row>
    <row r="644" spans="1:27" ht="12.75" customHeight="1" x14ac:dyDescent="0.3">
      <c r="A644" s="75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49"/>
      <c r="Y644" s="7"/>
      <c r="Z644" s="7"/>
      <c r="AA644" s="7"/>
    </row>
    <row r="645" spans="1:27" ht="12.75" customHeight="1" x14ac:dyDescent="0.3">
      <c r="A645" s="75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49"/>
      <c r="Y645" s="7"/>
      <c r="Z645" s="7"/>
      <c r="AA645" s="7"/>
    </row>
    <row r="646" spans="1:27" ht="12.75" customHeight="1" x14ac:dyDescent="0.3">
      <c r="A646" s="75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49"/>
      <c r="Y646" s="7"/>
      <c r="Z646" s="7"/>
      <c r="AA646" s="7"/>
    </row>
    <row r="647" spans="1:27" ht="12.75" customHeight="1" x14ac:dyDescent="0.3">
      <c r="A647" s="75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49"/>
      <c r="Y647" s="7"/>
      <c r="Z647" s="7"/>
      <c r="AA647" s="7"/>
    </row>
    <row r="648" spans="1:27" ht="12.75" customHeight="1" x14ac:dyDescent="0.3">
      <c r="A648" s="75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49"/>
      <c r="Y648" s="7"/>
      <c r="Z648" s="7"/>
      <c r="AA648" s="7"/>
    </row>
    <row r="649" spans="1:27" ht="12.75" customHeight="1" x14ac:dyDescent="0.3">
      <c r="A649" s="75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49"/>
      <c r="Y649" s="7"/>
      <c r="Z649" s="7"/>
      <c r="AA649" s="7"/>
    </row>
    <row r="650" spans="1:27" ht="12.75" customHeight="1" x14ac:dyDescent="0.3">
      <c r="A650" s="75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49"/>
      <c r="Y650" s="7"/>
      <c r="Z650" s="7"/>
      <c r="AA650" s="7"/>
    </row>
    <row r="651" spans="1:27" ht="12.75" customHeight="1" x14ac:dyDescent="0.3">
      <c r="A651" s="75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49"/>
      <c r="Y651" s="7"/>
      <c r="Z651" s="7"/>
      <c r="AA651" s="7"/>
    </row>
    <row r="652" spans="1:27" ht="12.75" customHeight="1" x14ac:dyDescent="0.3">
      <c r="A652" s="75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49"/>
      <c r="Y652" s="7"/>
      <c r="Z652" s="7"/>
      <c r="AA652" s="7"/>
    </row>
    <row r="653" spans="1:27" ht="12.75" customHeight="1" x14ac:dyDescent="0.3">
      <c r="A653" s="75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49"/>
      <c r="Y653" s="7"/>
      <c r="Z653" s="7"/>
      <c r="AA653" s="7"/>
    </row>
    <row r="654" spans="1:27" ht="12.75" customHeight="1" x14ac:dyDescent="0.3">
      <c r="A654" s="75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49"/>
      <c r="Y654" s="7"/>
      <c r="Z654" s="7"/>
      <c r="AA654" s="7"/>
    </row>
    <row r="655" spans="1:27" ht="12.75" customHeight="1" x14ac:dyDescent="0.3">
      <c r="A655" s="75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49"/>
      <c r="Y655" s="7"/>
      <c r="Z655" s="7"/>
      <c r="AA655" s="7"/>
    </row>
    <row r="656" spans="1:27" ht="12.75" customHeight="1" x14ac:dyDescent="0.3">
      <c r="A656" s="75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49"/>
      <c r="Y656" s="7"/>
      <c r="Z656" s="7"/>
      <c r="AA656" s="7"/>
    </row>
    <row r="657" spans="1:27" ht="12.75" customHeight="1" x14ac:dyDescent="0.3">
      <c r="A657" s="75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49"/>
      <c r="Y657" s="7"/>
      <c r="Z657" s="7"/>
      <c r="AA657" s="7"/>
    </row>
    <row r="658" spans="1:27" ht="12.75" customHeight="1" x14ac:dyDescent="0.3">
      <c r="A658" s="75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49"/>
      <c r="Y658" s="7"/>
      <c r="Z658" s="7"/>
      <c r="AA658" s="7"/>
    </row>
    <row r="659" spans="1:27" ht="12.75" customHeight="1" x14ac:dyDescent="0.3">
      <c r="A659" s="75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49"/>
      <c r="Y659" s="7"/>
      <c r="Z659" s="7"/>
      <c r="AA659" s="7"/>
    </row>
    <row r="660" spans="1:27" ht="12.75" customHeight="1" x14ac:dyDescent="0.3">
      <c r="A660" s="75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49"/>
      <c r="Y660" s="7"/>
      <c r="Z660" s="7"/>
      <c r="AA660" s="7"/>
    </row>
    <row r="661" spans="1:27" ht="12.75" customHeight="1" x14ac:dyDescent="0.3">
      <c r="A661" s="75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49"/>
      <c r="Y661" s="7"/>
      <c r="Z661" s="7"/>
      <c r="AA661" s="7"/>
    </row>
    <row r="662" spans="1:27" ht="12.75" customHeight="1" x14ac:dyDescent="0.3">
      <c r="A662" s="75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49"/>
      <c r="Y662" s="7"/>
      <c r="Z662" s="7"/>
      <c r="AA662" s="7"/>
    </row>
    <row r="663" spans="1:27" ht="12.75" customHeight="1" x14ac:dyDescent="0.3">
      <c r="A663" s="75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49"/>
      <c r="Y663" s="7"/>
      <c r="Z663" s="7"/>
      <c r="AA663" s="7"/>
    </row>
    <row r="664" spans="1:27" ht="12.75" customHeight="1" x14ac:dyDescent="0.3">
      <c r="A664" s="75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49"/>
      <c r="Y664" s="7"/>
      <c r="Z664" s="7"/>
      <c r="AA664" s="7"/>
    </row>
    <row r="665" spans="1:27" ht="12.75" customHeight="1" x14ac:dyDescent="0.3">
      <c r="A665" s="75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49"/>
      <c r="Y665" s="7"/>
      <c r="Z665" s="7"/>
      <c r="AA665" s="7"/>
    </row>
    <row r="666" spans="1:27" ht="12.75" customHeight="1" x14ac:dyDescent="0.3">
      <c r="A666" s="75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49"/>
      <c r="Y666" s="7"/>
      <c r="Z666" s="7"/>
      <c r="AA666" s="7"/>
    </row>
    <row r="667" spans="1:27" ht="12.75" customHeight="1" x14ac:dyDescent="0.3">
      <c r="A667" s="75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49"/>
      <c r="Y667" s="7"/>
      <c r="Z667" s="7"/>
      <c r="AA667" s="7"/>
    </row>
    <row r="668" spans="1:27" ht="12.75" customHeight="1" x14ac:dyDescent="0.3">
      <c r="A668" s="75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49"/>
      <c r="Y668" s="7"/>
      <c r="Z668" s="7"/>
      <c r="AA668" s="7"/>
    </row>
    <row r="669" spans="1:27" ht="12.75" customHeight="1" x14ac:dyDescent="0.3">
      <c r="A669" s="75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49"/>
      <c r="Y669" s="7"/>
      <c r="Z669" s="7"/>
      <c r="AA669" s="7"/>
    </row>
    <row r="670" spans="1:27" ht="12.75" customHeight="1" x14ac:dyDescent="0.3">
      <c r="A670" s="75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49"/>
      <c r="Y670" s="7"/>
      <c r="Z670" s="7"/>
      <c r="AA670" s="7"/>
    </row>
    <row r="671" spans="1:27" ht="12.75" customHeight="1" x14ac:dyDescent="0.3">
      <c r="A671" s="75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49"/>
      <c r="Y671" s="7"/>
      <c r="Z671" s="7"/>
      <c r="AA671" s="7"/>
    </row>
    <row r="672" spans="1:27" ht="12.75" customHeight="1" x14ac:dyDescent="0.3">
      <c r="A672" s="75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49"/>
      <c r="Y672" s="7"/>
      <c r="Z672" s="7"/>
      <c r="AA672" s="7"/>
    </row>
    <row r="673" spans="1:27" ht="12.75" customHeight="1" x14ac:dyDescent="0.3">
      <c r="A673" s="75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49"/>
      <c r="Y673" s="7"/>
      <c r="Z673" s="7"/>
      <c r="AA673" s="7"/>
    </row>
    <row r="674" spans="1:27" ht="12.75" customHeight="1" x14ac:dyDescent="0.3">
      <c r="A674" s="75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49"/>
      <c r="Y674" s="7"/>
      <c r="Z674" s="7"/>
      <c r="AA674" s="7"/>
    </row>
    <row r="675" spans="1:27" ht="12.75" customHeight="1" x14ac:dyDescent="0.3">
      <c r="A675" s="75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49"/>
      <c r="Y675" s="7"/>
      <c r="Z675" s="7"/>
      <c r="AA675" s="7"/>
    </row>
    <row r="676" spans="1:27" ht="12.75" customHeight="1" x14ac:dyDescent="0.3">
      <c r="A676" s="75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49"/>
      <c r="Y676" s="7"/>
      <c r="Z676" s="7"/>
      <c r="AA676" s="7"/>
    </row>
    <row r="677" spans="1:27" ht="12.75" customHeight="1" x14ac:dyDescent="0.3">
      <c r="A677" s="75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49"/>
      <c r="Y677" s="7"/>
      <c r="Z677" s="7"/>
      <c r="AA677" s="7"/>
    </row>
    <row r="678" spans="1:27" ht="12.75" customHeight="1" x14ac:dyDescent="0.3">
      <c r="A678" s="75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49"/>
      <c r="Y678" s="7"/>
      <c r="Z678" s="7"/>
      <c r="AA678" s="7"/>
    </row>
    <row r="679" spans="1:27" ht="12.75" customHeight="1" x14ac:dyDescent="0.3">
      <c r="A679" s="75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49"/>
      <c r="Y679" s="7"/>
      <c r="Z679" s="7"/>
      <c r="AA679" s="7"/>
    </row>
    <row r="680" spans="1:27" ht="12.75" customHeight="1" x14ac:dyDescent="0.3">
      <c r="A680" s="75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49"/>
      <c r="Y680" s="7"/>
      <c r="Z680" s="7"/>
      <c r="AA680" s="7"/>
    </row>
    <row r="681" spans="1:27" ht="12.75" customHeight="1" x14ac:dyDescent="0.3">
      <c r="A681" s="75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49"/>
      <c r="Y681" s="7"/>
      <c r="Z681" s="7"/>
      <c r="AA681" s="7"/>
    </row>
    <row r="682" spans="1:27" ht="12.75" customHeight="1" x14ac:dyDescent="0.3">
      <c r="A682" s="75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49"/>
      <c r="Y682" s="7"/>
      <c r="Z682" s="7"/>
      <c r="AA682" s="7"/>
    </row>
    <row r="683" spans="1:27" ht="12.75" customHeight="1" x14ac:dyDescent="0.3">
      <c r="A683" s="75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49"/>
      <c r="Y683" s="7"/>
      <c r="Z683" s="7"/>
      <c r="AA683" s="7"/>
    </row>
    <row r="684" spans="1:27" ht="12.75" customHeight="1" x14ac:dyDescent="0.3">
      <c r="A684" s="75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49"/>
      <c r="Y684" s="7"/>
      <c r="Z684" s="7"/>
      <c r="AA684" s="7"/>
    </row>
    <row r="685" spans="1:27" ht="12.75" customHeight="1" x14ac:dyDescent="0.3">
      <c r="A685" s="75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49"/>
      <c r="Y685" s="7"/>
      <c r="Z685" s="7"/>
      <c r="AA685" s="7"/>
    </row>
    <row r="686" spans="1:27" ht="12.75" customHeight="1" x14ac:dyDescent="0.3">
      <c r="A686" s="75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49"/>
      <c r="Y686" s="7"/>
      <c r="Z686" s="7"/>
      <c r="AA686" s="7"/>
    </row>
    <row r="687" spans="1:27" ht="12.75" customHeight="1" x14ac:dyDescent="0.3">
      <c r="A687" s="75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49"/>
      <c r="Y687" s="7"/>
      <c r="Z687" s="7"/>
      <c r="AA687" s="7"/>
    </row>
    <row r="688" spans="1:27" ht="12.75" customHeight="1" x14ac:dyDescent="0.3">
      <c r="A688" s="75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49"/>
      <c r="Y688" s="7"/>
      <c r="Z688" s="7"/>
      <c r="AA688" s="7"/>
    </row>
    <row r="689" spans="1:27" ht="12.75" customHeight="1" x14ac:dyDescent="0.3">
      <c r="A689" s="75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49"/>
      <c r="Y689" s="7"/>
      <c r="Z689" s="7"/>
      <c r="AA689" s="7"/>
    </row>
    <row r="690" spans="1:27" ht="12.75" customHeight="1" x14ac:dyDescent="0.3">
      <c r="A690" s="75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49"/>
      <c r="Y690" s="7"/>
      <c r="Z690" s="7"/>
      <c r="AA690" s="7"/>
    </row>
    <row r="691" spans="1:27" ht="12.75" customHeight="1" x14ac:dyDescent="0.3">
      <c r="A691" s="75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49"/>
      <c r="Y691" s="7"/>
      <c r="Z691" s="7"/>
      <c r="AA691" s="7"/>
    </row>
    <row r="692" spans="1:27" ht="12.75" customHeight="1" x14ac:dyDescent="0.3">
      <c r="A692" s="75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49"/>
      <c r="Y692" s="7"/>
      <c r="Z692" s="7"/>
      <c r="AA692" s="7"/>
    </row>
    <row r="693" spans="1:27" ht="12.75" customHeight="1" x14ac:dyDescent="0.3">
      <c r="A693" s="75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49"/>
      <c r="Y693" s="7"/>
      <c r="Z693" s="7"/>
      <c r="AA693" s="7"/>
    </row>
    <row r="694" spans="1:27" ht="12.75" customHeight="1" x14ac:dyDescent="0.3">
      <c r="A694" s="75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49"/>
      <c r="Y694" s="7"/>
      <c r="Z694" s="7"/>
      <c r="AA694" s="7"/>
    </row>
    <row r="695" spans="1:27" ht="12.75" customHeight="1" x14ac:dyDescent="0.3">
      <c r="A695" s="75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49"/>
      <c r="Y695" s="7"/>
      <c r="Z695" s="7"/>
      <c r="AA695" s="7"/>
    </row>
    <row r="696" spans="1:27" ht="12.75" customHeight="1" x14ac:dyDescent="0.3">
      <c r="A696" s="75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49"/>
      <c r="Y696" s="7"/>
      <c r="Z696" s="7"/>
      <c r="AA696" s="7"/>
    </row>
    <row r="697" spans="1:27" ht="12.75" customHeight="1" x14ac:dyDescent="0.3">
      <c r="A697" s="75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49"/>
      <c r="Y697" s="7"/>
      <c r="Z697" s="7"/>
      <c r="AA697" s="7"/>
    </row>
    <row r="698" spans="1:27" ht="12.75" customHeight="1" x14ac:dyDescent="0.3">
      <c r="A698" s="75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49"/>
      <c r="Y698" s="7"/>
      <c r="Z698" s="7"/>
      <c r="AA698" s="7"/>
    </row>
    <row r="699" spans="1:27" ht="12.75" customHeight="1" x14ac:dyDescent="0.3">
      <c r="A699" s="75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49"/>
      <c r="Y699" s="7"/>
      <c r="Z699" s="7"/>
      <c r="AA699" s="7"/>
    </row>
    <row r="700" spans="1:27" ht="12.75" customHeight="1" x14ac:dyDescent="0.3">
      <c r="A700" s="75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49"/>
      <c r="Y700" s="7"/>
      <c r="Z700" s="7"/>
      <c r="AA700" s="7"/>
    </row>
    <row r="701" spans="1:27" ht="12.75" customHeight="1" x14ac:dyDescent="0.3">
      <c r="A701" s="75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49"/>
      <c r="Y701" s="7"/>
      <c r="Z701" s="7"/>
      <c r="AA701" s="7"/>
    </row>
    <row r="702" spans="1:27" ht="12.75" customHeight="1" x14ac:dyDescent="0.3">
      <c r="A702" s="75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49"/>
      <c r="Y702" s="7"/>
      <c r="Z702" s="7"/>
      <c r="AA702" s="7"/>
    </row>
    <row r="703" spans="1:27" ht="12.75" customHeight="1" x14ac:dyDescent="0.3">
      <c r="A703" s="75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49"/>
      <c r="Y703" s="7"/>
      <c r="Z703" s="7"/>
      <c r="AA703" s="7"/>
    </row>
    <row r="704" spans="1:27" ht="12.75" customHeight="1" x14ac:dyDescent="0.3">
      <c r="A704" s="75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49"/>
      <c r="Y704" s="7"/>
      <c r="Z704" s="7"/>
      <c r="AA704" s="7"/>
    </row>
    <row r="705" spans="1:27" ht="12.75" customHeight="1" x14ac:dyDescent="0.3">
      <c r="A705" s="75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49"/>
      <c r="Y705" s="7"/>
      <c r="Z705" s="7"/>
      <c r="AA705" s="7"/>
    </row>
    <row r="706" spans="1:27" ht="12.75" customHeight="1" x14ac:dyDescent="0.3">
      <c r="A706" s="75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49"/>
      <c r="Y706" s="7"/>
      <c r="Z706" s="7"/>
      <c r="AA706" s="7"/>
    </row>
    <row r="707" spans="1:27" ht="12.75" customHeight="1" x14ac:dyDescent="0.3">
      <c r="A707" s="75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49"/>
      <c r="Y707" s="7"/>
      <c r="Z707" s="7"/>
      <c r="AA707" s="7"/>
    </row>
    <row r="708" spans="1:27" ht="12.75" customHeight="1" x14ac:dyDescent="0.3">
      <c r="A708" s="75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49"/>
      <c r="Y708" s="7"/>
      <c r="Z708" s="7"/>
      <c r="AA708" s="7"/>
    </row>
    <row r="709" spans="1:27" ht="12.75" customHeight="1" x14ac:dyDescent="0.3">
      <c r="A709" s="75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49"/>
      <c r="Y709" s="7"/>
      <c r="Z709" s="7"/>
      <c r="AA709" s="7"/>
    </row>
    <row r="710" spans="1:27" ht="12.75" customHeight="1" x14ac:dyDescent="0.3">
      <c r="A710" s="75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49"/>
      <c r="Y710" s="7"/>
      <c r="Z710" s="7"/>
      <c r="AA710" s="7"/>
    </row>
    <row r="711" spans="1:27" ht="12.75" customHeight="1" x14ac:dyDescent="0.3">
      <c r="A711" s="75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49"/>
      <c r="Y711" s="7"/>
      <c r="Z711" s="7"/>
      <c r="AA711" s="7"/>
    </row>
    <row r="712" spans="1:27" ht="12.75" customHeight="1" x14ac:dyDescent="0.3">
      <c r="A712" s="75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49"/>
      <c r="Y712" s="7"/>
      <c r="Z712" s="7"/>
      <c r="AA712" s="7"/>
    </row>
    <row r="713" spans="1:27" ht="12.75" customHeight="1" x14ac:dyDescent="0.3">
      <c r="A713" s="75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49"/>
      <c r="Y713" s="7"/>
      <c r="Z713" s="7"/>
      <c r="AA713" s="7"/>
    </row>
    <row r="714" spans="1:27" ht="12.75" customHeight="1" x14ac:dyDescent="0.3">
      <c r="A714" s="75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49"/>
      <c r="Y714" s="7"/>
      <c r="Z714" s="7"/>
      <c r="AA714" s="7"/>
    </row>
    <row r="715" spans="1:27" ht="12.75" customHeight="1" x14ac:dyDescent="0.3">
      <c r="A715" s="75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49"/>
      <c r="Y715" s="7"/>
      <c r="Z715" s="7"/>
      <c r="AA715" s="7"/>
    </row>
    <row r="716" spans="1:27" ht="12.75" customHeight="1" x14ac:dyDescent="0.3">
      <c r="A716" s="75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49"/>
      <c r="Y716" s="7"/>
      <c r="Z716" s="7"/>
      <c r="AA716" s="7"/>
    </row>
    <row r="717" spans="1:27" ht="12.75" customHeight="1" x14ac:dyDescent="0.3">
      <c r="A717" s="75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49"/>
      <c r="Y717" s="7"/>
      <c r="Z717" s="7"/>
      <c r="AA717" s="7"/>
    </row>
    <row r="718" spans="1:27" ht="12.75" customHeight="1" x14ac:dyDescent="0.3">
      <c r="A718" s="75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49"/>
      <c r="Y718" s="7"/>
      <c r="Z718" s="7"/>
      <c r="AA718" s="7"/>
    </row>
    <row r="719" spans="1:27" ht="12.75" customHeight="1" x14ac:dyDescent="0.3">
      <c r="A719" s="75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49"/>
      <c r="Y719" s="7"/>
      <c r="Z719" s="7"/>
      <c r="AA719" s="7"/>
    </row>
    <row r="720" spans="1:27" ht="12.75" customHeight="1" x14ac:dyDescent="0.3">
      <c r="A720" s="75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49"/>
      <c r="Y720" s="7"/>
      <c r="Z720" s="7"/>
      <c r="AA720" s="7"/>
    </row>
    <row r="721" spans="1:27" ht="12.75" customHeight="1" x14ac:dyDescent="0.3">
      <c r="A721" s="75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49"/>
      <c r="Y721" s="7"/>
      <c r="Z721" s="7"/>
      <c r="AA721" s="7"/>
    </row>
    <row r="722" spans="1:27" ht="12.75" customHeight="1" x14ac:dyDescent="0.3">
      <c r="A722" s="75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49"/>
      <c r="Y722" s="7"/>
      <c r="Z722" s="7"/>
      <c r="AA722" s="7"/>
    </row>
    <row r="723" spans="1:27" ht="12.75" customHeight="1" x14ac:dyDescent="0.3">
      <c r="A723" s="75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49"/>
      <c r="Y723" s="7"/>
      <c r="Z723" s="7"/>
      <c r="AA723" s="7"/>
    </row>
    <row r="724" spans="1:27" ht="12.75" customHeight="1" x14ac:dyDescent="0.3">
      <c r="A724" s="75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49"/>
      <c r="Y724" s="7"/>
      <c r="Z724" s="7"/>
      <c r="AA724" s="7"/>
    </row>
    <row r="725" spans="1:27" ht="12.75" customHeight="1" x14ac:dyDescent="0.3">
      <c r="A725" s="75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49"/>
      <c r="Y725" s="7"/>
      <c r="Z725" s="7"/>
      <c r="AA725" s="7"/>
    </row>
    <row r="726" spans="1:27" ht="12.75" customHeight="1" x14ac:dyDescent="0.3">
      <c r="A726" s="75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49"/>
      <c r="Y726" s="7"/>
      <c r="Z726" s="7"/>
      <c r="AA726" s="7"/>
    </row>
    <row r="727" spans="1:27" ht="12.75" customHeight="1" x14ac:dyDescent="0.3">
      <c r="A727" s="75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49"/>
      <c r="Y727" s="7"/>
      <c r="Z727" s="7"/>
      <c r="AA727" s="7"/>
    </row>
    <row r="728" spans="1:27" ht="12.75" customHeight="1" x14ac:dyDescent="0.3">
      <c r="A728" s="75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49"/>
      <c r="Y728" s="7"/>
      <c r="Z728" s="7"/>
      <c r="AA728" s="7"/>
    </row>
    <row r="729" spans="1:27" ht="12.75" customHeight="1" x14ac:dyDescent="0.3">
      <c r="A729" s="75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49"/>
      <c r="Y729" s="7"/>
      <c r="Z729" s="7"/>
      <c r="AA729" s="7"/>
    </row>
    <row r="730" spans="1:27" ht="12.75" customHeight="1" x14ac:dyDescent="0.3">
      <c r="A730" s="75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49"/>
      <c r="Y730" s="7"/>
      <c r="Z730" s="7"/>
      <c r="AA730" s="7"/>
    </row>
    <row r="731" spans="1:27" ht="12.75" customHeight="1" x14ac:dyDescent="0.3">
      <c r="A731" s="75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49"/>
      <c r="Y731" s="7"/>
      <c r="Z731" s="7"/>
      <c r="AA731" s="7"/>
    </row>
    <row r="732" spans="1:27" ht="12.75" customHeight="1" x14ac:dyDescent="0.3">
      <c r="A732" s="75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49"/>
      <c r="Y732" s="7"/>
      <c r="Z732" s="7"/>
      <c r="AA732" s="7"/>
    </row>
    <row r="733" spans="1:27" ht="12.75" customHeight="1" x14ac:dyDescent="0.3">
      <c r="A733" s="75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49"/>
      <c r="Y733" s="7"/>
      <c r="Z733" s="7"/>
      <c r="AA733" s="7"/>
    </row>
    <row r="734" spans="1:27" ht="12.75" customHeight="1" x14ac:dyDescent="0.3">
      <c r="A734" s="75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49"/>
      <c r="Y734" s="7"/>
      <c r="Z734" s="7"/>
      <c r="AA734" s="7"/>
    </row>
    <row r="735" spans="1:27" ht="12.75" customHeight="1" x14ac:dyDescent="0.3">
      <c r="A735" s="75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49"/>
      <c r="Y735" s="7"/>
      <c r="Z735" s="7"/>
      <c r="AA735" s="7"/>
    </row>
    <row r="736" spans="1:27" ht="12.75" customHeight="1" x14ac:dyDescent="0.3">
      <c r="A736" s="75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49"/>
      <c r="Y736" s="7"/>
      <c r="Z736" s="7"/>
      <c r="AA736" s="7"/>
    </row>
    <row r="737" spans="1:27" ht="12.75" customHeight="1" x14ac:dyDescent="0.3">
      <c r="A737" s="75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49"/>
      <c r="Y737" s="7"/>
      <c r="Z737" s="7"/>
      <c r="AA737" s="7"/>
    </row>
    <row r="738" spans="1:27" ht="12.75" customHeight="1" x14ac:dyDescent="0.3">
      <c r="A738" s="75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49"/>
      <c r="Y738" s="7"/>
      <c r="Z738" s="7"/>
      <c r="AA738" s="7"/>
    </row>
    <row r="739" spans="1:27" ht="12.75" customHeight="1" x14ac:dyDescent="0.3">
      <c r="A739" s="75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49"/>
      <c r="Y739" s="7"/>
      <c r="Z739" s="7"/>
      <c r="AA739" s="7"/>
    </row>
    <row r="740" spans="1:27" ht="12.75" customHeight="1" x14ac:dyDescent="0.3">
      <c r="A740" s="75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49"/>
      <c r="Y740" s="7"/>
      <c r="Z740" s="7"/>
      <c r="AA740" s="7"/>
    </row>
    <row r="741" spans="1:27" ht="12.75" customHeight="1" x14ac:dyDescent="0.3">
      <c r="A741" s="75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49"/>
      <c r="Y741" s="7"/>
      <c r="Z741" s="7"/>
      <c r="AA741" s="7"/>
    </row>
    <row r="742" spans="1:27" ht="12.75" customHeight="1" x14ac:dyDescent="0.3">
      <c r="A742" s="75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49"/>
      <c r="Y742" s="7"/>
      <c r="Z742" s="7"/>
      <c r="AA742" s="7"/>
    </row>
    <row r="743" spans="1:27" ht="12.75" customHeight="1" x14ac:dyDescent="0.3">
      <c r="A743" s="75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49"/>
      <c r="Y743" s="7"/>
      <c r="Z743" s="7"/>
      <c r="AA743" s="7"/>
    </row>
    <row r="744" spans="1:27" ht="12.75" customHeight="1" x14ac:dyDescent="0.3">
      <c r="A744" s="75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49"/>
      <c r="Y744" s="7"/>
      <c r="Z744" s="7"/>
      <c r="AA744" s="7"/>
    </row>
    <row r="745" spans="1:27" ht="12.75" customHeight="1" x14ac:dyDescent="0.3">
      <c r="A745" s="75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49"/>
      <c r="Y745" s="7"/>
      <c r="Z745" s="7"/>
      <c r="AA745" s="7"/>
    </row>
    <row r="746" spans="1:27" ht="12.75" customHeight="1" x14ac:dyDescent="0.3">
      <c r="A746" s="75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49"/>
      <c r="Y746" s="7"/>
      <c r="Z746" s="7"/>
      <c r="AA746" s="7"/>
    </row>
    <row r="747" spans="1:27" ht="12.75" customHeight="1" x14ac:dyDescent="0.3">
      <c r="A747" s="75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49"/>
      <c r="Y747" s="7"/>
      <c r="Z747" s="7"/>
      <c r="AA747" s="7"/>
    </row>
    <row r="748" spans="1:27" ht="12.75" customHeight="1" x14ac:dyDescent="0.3">
      <c r="A748" s="75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49"/>
      <c r="Y748" s="7"/>
      <c r="Z748" s="7"/>
      <c r="AA748" s="7"/>
    </row>
    <row r="749" spans="1:27" ht="12.75" customHeight="1" x14ac:dyDescent="0.3">
      <c r="A749" s="75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49"/>
      <c r="Y749" s="7"/>
      <c r="Z749" s="7"/>
      <c r="AA749" s="7"/>
    </row>
    <row r="750" spans="1:27" ht="12.75" customHeight="1" x14ac:dyDescent="0.3">
      <c r="A750" s="75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49"/>
      <c r="Y750" s="7"/>
      <c r="Z750" s="7"/>
      <c r="AA750" s="7"/>
    </row>
    <row r="751" spans="1:27" ht="12.75" customHeight="1" x14ac:dyDescent="0.3">
      <c r="A751" s="75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49"/>
      <c r="Y751" s="7"/>
      <c r="Z751" s="7"/>
      <c r="AA751" s="7"/>
    </row>
    <row r="752" spans="1:27" ht="12.75" customHeight="1" x14ac:dyDescent="0.3">
      <c r="A752" s="75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49"/>
      <c r="Y752" s="7"/>
      <c r="Z752" s="7"/>
      <c r="AA752" s="7"/>
    </row>
    <row r="753" spans="1:27" ht="12.75" customHeight="1" x14ac:dyDescent="0.3">
      <c r="A753" s="75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49"/>
      <c r="Y753" s="7"/>
      <c r="Z753" s="7"/>
      <c r="AA753" s="7"/>
    </row>
    <row r="754" spans="1:27" ht="12.75" customHeight="1" x14ac:dyDescent="0.3">
      <c r="A754" s="75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49"/>
      <c r="Y754" s="7"/>
      <c r="Z754" s="7"/>
      <c r="AA754" s="7"/>
    </row>
    <row r="755" spans="1:27" ht="12.75" customHeight="1" x14ac:dyDescent="0.3">
      <c r="A755" s="75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49"/>
      <c r="Y755" s="7"/>
      <c r="Z755" s="7"/>
      <c r="AA755" s="7"/>
    </row>
    <row r="756" spans="1:27" ht="12.75" customHeight="1" x14ac:dyDescent="0.3">
      <c r="A756" s="75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49"/>
      <c r="Y756" s="7"/>
      <c r="Z756" s="7"/>
      <c r="AA756" s="7"/>
    </row>
    <row r="757" spans="1:27" ht="12.75" customHeight="1" x14ac:dyDescent="0.3">
      <c r="A757" s="75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49"/>
      <c r="Y757" s="7"/>
      <c r="Z757" s="7"/>
      <c r="AA757" s="7"/>
    </row>
    <row r="758" spans="1:27" ht="12.75" customHeight="1" x14ac:dyDescent="0.3">
      <c r="A758" s="75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49"/>
      <c r="Y758" s="7"/>
      <c r="Z758" s="7"/>
      <c r="AA758" s="7"/>
    </row>
    <row r="759" spans="1:27" ht="12.75" customHeight="1" x14ac:dyDescent="0.3">
      <c r="A759" s="75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49"/>
      <c r="Y759" s="7"/>
      <c r="Z759" s="7"/>
      <c r="AA759" s="7"/>
    </row>
    <row r="760" spans="1:27" ht="12.75" customHeight="1" x14ac:dyDescent="0.3">
      <c r="A760" s="75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49"/>
      <c r="Y760" s="7"/>
      <c r="Z760" s="7"/>
      <c r="AA760" s="7"/>
    </row>
    <row r="761" spans="1:27" ht="12.75" customHeight="1" x14ac:dyDescent="0.3">
      <c r="A761" s="75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49"/>
      <c r="Y761" s="7"/>
      <c r="Z761" s="7"/>
      <c r="AA761" s="7"/>
    </row>
    <row r="762" spans="1:27" ht="12.75" customHeight="1" x14ac:dyDescent="0.3">
      <c r="A762" s="75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49"/>
      <c r="Y762" s="7"/>
      <c r="Z762" s="7"/>
      <c r="AA762" s="7"/>
    </row>
    <row r="763" spans="1:27" ht="12.75" customHeight="1" x14ac:dyDescent="0.3">
      <c r="A763" s="75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49"/>
      <c r="Y763" s="7"/>
      <c r="Z763" s="7"/>
      <c r="AA763" s="7"/>
    </row>
    <row r="764" spans="1:27" ht="12.75" customHeight="1" x14ac:dyDescent="0.3">
      <c r="A764" s="75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49"/>
      <c r="Y764" s="7"/>
      <c r="Z764" s="7"/>
      <c r="AA764" s="7"/>
    </row>
    <row r="765" spans="1:27" ht="12.75" customHeight="1" x14ac:dyDescent="0.3">
      <c r="A765" s="75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49"/>
      <c r="Y765" s="7"/>
      <c r="Z765" s="7"/>
      <c r="AA765" s="7"/>
    </row>
    <row r="766" spans="1:27" ht="12.75" customHeight="1" x14ac:dyDescent="0.3">
      <c r="A766" s="75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49"/>
      <c r="Y766" s="7"/>
      <c r="Z766" s="7"/>
      <c r="AA766" s="7"/>
    </row>
    <row r="767" spans="1:27" ht="12.75" customHeight="1" x14ac:dyDescent="0.3">
      <c r="A767" s="75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49"/>
      <c r="Y767" s="7"/>
      <c r="Z767" s="7"/>
      <c r="AA767" s="7"/>
    </row>
    <row r="768" spans="1:27" ht="12.75" customHeight="1" x14ac:dyDescent="0.3">
      <c r="A768" s="75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49"/>
      <c r="Y768" s="7"/>
      <c r="Z768" s="7"/>
      <c r="AA768" s="7"/>
    </row>
    <row r="769" spans="1:27" ht="12.75" customHeight="1" x14ac:dyDescent="0.3">
      <c r="A769" s="75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49"/>
      <c r="Y769" s="7"/>
      <c r="Z769" s="7"/>
      <c r="AA769" s="7"/>
    </row>
    <row r="770" spans="1:27" ht="12.75" customHeight="1" x14ac:dyDescent="0.3">
      <c r="A770" s="75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49"/>
      <c r="Y770" s="7"/>
      <c r="Z770" s="7"/>
      <c r="AA770" s="7"/>
    </row>
    <row r="771" spans="1:27" ht="12.75" customHeight="1" x14ac:dyDescent="0.3">
      <c r="A771" s="75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49"/>
      <c r="Y771" s="7"/>
      <c r="Z771" s="7"/>
      <c r="AA771" s="7"/>
    </row>
    <row r="772" spans="1:27" ht="12.75" customHeight="1" x14ac:dyDescent="0.3">
      <c r="A772" s="75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49"/>
      <c r="Y772" s="7"/>
      <c r="Z772" s="7"/>
      <c r="AA772" s="7"/>
    </row>
    <row r="773" spans="1:27" ht="12.75" customHeight="1" x14ac:dyDescent="0.3">
      <c r="A773" s="75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49"/>
      <c r="Y773" s="7"/>
      <c r="Z773" s="7"/>
      <c r="AA773" s="7"/>
    </row>
    <row r="774" spans="1:27" ht="12.75" customHeight="1" x14ac:dyDescent="0.3">
      <c r="A774" s="75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49"/>
      <c r="Y774" s="7"/>
      <c r="Z774" s="7"/>
      <c r="AA774" s="7"/>
    </row>
    <row r="775" spans="1:27" ht="12.75" customHeight="1" x14ac:dyDescent="0.3">
      <c r="A775" s="75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49"/>
      <c r="Y775" s="7"/>
      <c r="Z775" s="7"/>
      <c r="AA775" s="7"/>
    </row>
    <row r="776" spans="1:27" ht="12.75" customHeight="1" x14ac:dyDescent="0.3">
      <c r="A776" s="75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49"/>
      <c r="Y776" s="7"/>
      <c r="Z776" s="7"/>
      <c r="AA776" s="7"/>
    </row>
    <row r="777" spans="1:27" ht="12.75" customHeight="1" x14ac:dyDescent="0.3">
      <c r="A777" s="75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49"/>
      <c r="Y777" s="7"/>
      <c r="Z777" s="7"/>
      <c r="AA777" s="7"/>
    </row>
    <row r="778" spans="1:27" ht="12.75" customHeight="1" x14ac:dyDescent="0.3">
      <c r="A778" s="75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49"/>
      <c r="Y778" s="7"/>
      <c r="Z778" s="7"/>
      <c r="AA778" s="7"/>
    </row>
    <row r="779" spans="1:27" ht="12.75" customHeight="1" x14ac:dyDescent="0.3">
      <c r="A779" s="75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49"/>
      <c r="Y779" s="7"/>
      <c r="Z779" s="7"/>
      <c r="AA779" s="7"/>
    </row>
    <row r="780" spans="1:27" ht="12.75" customHeight="1" x14ac:dyDescent="0.3">
      <c r="A780" s="75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49"/>
      <c r="Y780" s="7"/>
      <c r="Z780" s="7"/>
      <c r="AA780" s="7"/>
    </row>
    <row r="781" spans="1:27" ht="12.75" customHeight="1" x14ac:dyDescent="0.3">
      <c r="A781" s="75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49"/>
      <c r="Y781" s="7"/>
      <c r="Z781" s="7"/>
      <c r="AA781" s="7"/>
    </row>
    <row r="782" spans="1:27" ht="12.75" customHeight="1" x14ac:dyDescent="0.3">
      <c r="A782" s="75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49"/>
      <c r="Y782" s="7"/>
      <c r="Z782" s="7"/>
      <c r="AA782" s="7"/>
    </row>
    <row r="783" spans="1:27" ht="12.75" customHeight="1" x14ac:dyDescent="0.3">
      <c r="A783" s="75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49"/>
      <c r="Y783" s="7"/>
      <c r="Z783" s="7"/>
      <c r="AA783" s="7"/>
    </row>
    <row r="784" spans="1:27" ht="12.75" customHeight="1" x14ac:dyDescent="0.3">
      <c r="A784" s="75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49"/>
      <c r="Y784" s="7"/>
      <c r="Z784" s="7"/>
      <c r="AA784" s="7"/>
    </row>
    <row r="785" spans="1:27" ht="12.75" customHeight="1" x14ac:dyDescent="0.3">
      <c r="A785" s="75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49"/>
      <c r="Y785" s="7"/>
      <c r="Z785" s="7"/>
      <c r="AA785" s="7"/>
    </row>
    <row r="786" spans="1:27" ht="12.75" customHeight="1" x14ac:dyDescent="0.3">
      <c r="A786" s="75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49"/>
      <c r="Y786" s="7"/>
      <c r="Z786" s="7"/>
      <c r="AA786" s="7"/>
    </row>
    <row r="787" spans="1:27" ht="12.75" customHeight="1" x14ac:dyDescent="0.3">
      <c r="A787" s="75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49"/>
      <c r="Y787" s="7"/>
      <c r="Z787" s="7"/>
      <c r="AA787" s="7"/>
    </row>
    <row r="788" spans="1:27" ht="12.75" customHeight="1" x14ac:dyDescent="0.3">
      <c r="A788" s="75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49"/>
      <c r="Y788" s="7"/>
      <c r="Z788" s="7"/>
      <c r="AA788" s="7"/>
    </row>
    <row r="789" spans="1:27" ht="12.75" customHeight="1" x14ac:dyDescent="0.3">
      <c r="A789" s="75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49"/>
      <c r="Y789" s="7"/>
      <c r="Z789" s="7"/>
      <c r="AA789" s="7"/>
    </row>
    <row r="790" spans="1:27" ht="12.75" customHeight="1" x14ac:dyDescent="0.3">
      <c r="A790" s="75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49"/>
      <c r="Y790" s="7"/>
      <c r="Z790" s="7"/>
      <c r="AA790" s="7"/>
    </row>
    <row r="791" spans="1:27" ht="12.75" customHeight="1" x14ac:dyDescent="0.3">
      <c r="A791" s="75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49"/>
      <c r="Y791" s="7"/>
      <c r="Z791" s="7"/>
      <c r="AA791" s="7"/>
    </row>
    <row r="792" spans="1:27" ht="12.75" customHeight="1" x14ac:dyDescent="0.3">
      <c r="A792" s="75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49"/>
      <c r="Y792" s="7"/>
      <c r="Z792" s="7"/>
      <c r="AA792" s="7"/>
    </row>
    <row r="793" spans="1:27" ht="12.75" customHeight="1" x14ac:dyDescent="0.3">
      <c r="A793" s="75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49"/>
      <c r="Y793" s="7"/>
      <c r="Z793" s="7"/>
      <c r="AA793" s="7"/>
    </row>
    <row r="794" spans="1:27" ht="12.75" customHeight="1" x14ac:dyDescent="0.3">
      <c r="A794" s="75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49"/>
      <c r="Y794" s="7"/>
      <c r="Z794" s="7"/>
      <c r="AA794" s="7"/>
    </row>
    <row r="795" spans="1:27" ht="12.75" customHeight="1" x14ac:dyDescent="0.3">
      <c r="A795" s="75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49"/>
      <c r="Y795" s="7"/>
      <c r="Z795" s="7"/>
      <c r="AA795" s="7"/>
    </row>
    <row r="796" spans="1:27" ht="12.75" customHeight="1" x14ac:dyDescent="0.3">
      <c r="A796" s="75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49"/>
      <c r="Y796" s="7"/>
      <c r="Z796" s="7"/>
      <c r="AA796" s="7"/>
    </row>
    <row r="797" spans="1:27" ht="12.75" customHeight="1" x14ac:dyDescent="0.3">
      <c r="A797" s="75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49"/>
      <c r="Y797" s="7"/>
      <c r="Z797" s="7"/>
      <c r="AA797" s="7"/>
    </row>
    <row r="798" spans="1:27" ht="12.75" customHeight="1" x14ac:dyDescent="0.3">
      <c r="A798" s="75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49"/>
      <c r="Y798" s="7"/>
      <c r="Z798" s="7"/>
      <c r="AA798" s="7"/>
    </row>
    <row r="799" spans="1:27" ht="12.75" customHeight="1" x14ac:dyDescent="0.3">
      <c r="A799" s="75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49"/>
      <c r="Y799" s="7"/>
      <c r="Z799" s="7"/>
      <c r="AA799" s="7"/>
    </row>
    <row r="800" spans="1:27" ht="12.75" customHeight="1" x14ac:dyDescent="0.3">
      <c r="A800" s="75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49"/>
      <c r="Y800" s="7"/>
      <c r="Z800" s="7"/>
      <c r="AA800" s="7"/>
    </row>
    <row r="801" spans="1:27" ht="12.75" customHeight="1" x14ac:dyDescent="0.3">
      <c r="A801" s="75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49"/>
      <c r="Y801" s="7"/>
      <c r="Z801" s="7"/>
      <c r="AA801" s="7"/>
    </row>
    <row r="802" spans="1:27" ht="12.75" customHeight="1" x14ac:dyDescent="0.3">
      <c r="A802" s="75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49"/>
      <c r="Y802" s="7"/>
      <c r="Z802" s="7"/>
      <c r="AA802" s="7"/>
    </row>
    <row r="803" spans="1:27" ht="12.75" customHeight="1" x14ac:dyDescent="0.3">
      <c r="A803" s="75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49"/>
      <c r="Y803" s="7"/>
      <c r="Z803" s="7"/>
      <c r="AA803" s="7"/>
    </row>
    <row r="804" spans="1:27" ht="12.75" customHeight="1" x14ac:dyDescent="0.3">
      <c r="A804" s="75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49"/>
      <c r="Y804" s="7"/>
      <c r="Z804" s="7"/>
      <c r="AA804" s="7"/>
    </row>
    <row r="805" spans="1:27" ht="12.75" customHeight="1" x14ac:dyDescent="0.3">
      <c r="A805" s="75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49"/>
      <c r="Y805" s="7"/>
      <c r="Z805" s="7"/>
      <c r="AA805" s="7"/>
    </row>
    <row r="806" spans="1:27" ht="12.75" customHeight="1" x14ac:dyDescent="0.3">
      <c r="A806" s="75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49"/>
      <c r="Y806" s="7"/>
      <c r="Z806" s="7"/>
      <c r="AA806" s="7"/>
    </row>
    <row r="807" spans="1:27" ht="12.75" customHeight="1" x14ac:dyDescent="0.3">
      <c r="A807" s="75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49"/>
      <c r="Y807" s="7"/>
      <c r="Z807" s="7"/>
      <c r="AA807" s="7"/>
    </row>
    <row r="808" spans="1:27" ht="12.75" customHeight="1" x14ac:dyDescent="0.3">
      <c r="A808" s="75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49"/>
      <c r="Y808" s="7"/>
      <c r="Z808" s="7"/>
      <c r="AA808" s="7"/>
    </row>
    <row r="809" spans="1:27" ht="12.75" customHeight="1" x14ac:dyDescent="0.3">
      <c r="A809" s="75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49"/>
      <c r="Y809" s="7"/>
      <c r="Z809" s="7"/>
      <c r="AA809" s="7"/>
    </row>
    <row r="810" spans="1:27" ht="12.75" customHeight="1" x14ac:dyDescent="0.3">
      <c r="A810" s="75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49"/>
      <c r="Y810" s="7"/>
      <c r="Z810" s="7"/>
      <c r="AA810" s="7"/>
    </row>
    <row r="811" spans="1:27" ht="12.75" customHeight="1" x14ac:dyDescent="0.3">
      <c r="A811" s="75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49"/>
      <c r="Y811" s="7"/>
      <c r="Z811" s="7"/>
      <c r="AA811" s="7"/>
    </row>
    <row r="812" spans="1:27" ht="12.75" customHeight="1" x14ac:dyDescent="0.3">
      <c r="A812" s="75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49"/>
      <c r="Y812" s="7"/>
      <c r="Z812" s="7"/>
      <c r="AA812" s="7"/>
    </row>
    <row r="813" spans="1:27" ht="12.75" customHeight="1" x14ac:dyDescent="0.3">
      <c r="A813" s="75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49"/>
      <c r="Y813" s="7"/>
      <c r="Z813" s="7"/>
      <c r="AA813" s="7"/>
    </row>
    <row r="814" spans="1:27" ht="12.75" customHeight="1" x14ac:dyDescent="0.3">
      <c r="A814" s="75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49"/>
      <c r="Y814" s="7"/>
      <c r="Z814" s="7"/>
      <c r="AA814" s="7"/>
    </row>
    <row r="815" spans="1:27" ht="12.75" customHeight="1" x14ac:dyDescent="0.3">
      <c r="A815" s="75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49"/>
      <c r="Y815" s="7"/>
      <c r="Z815" s="7"/>
      <c r="AA815" s="7"/>
    </row>
    <row r="816" spans="1:27" ht="12.75" customHeight="1" x14ac:dyDescent="0.3">
      <c r="A816" s="75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49"/>
      <c r="Y816" s="7"/>
      <c r="Z816" s="7"/>
      <c r="AA816" s="7"/>
    </row>
    <row r="817" spans="1:27" ht="12.75" customHeight="1" x14ac:dyDescent="0.3">
      <c r="A817" s="75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49"/>
      <c r="Y817" s="7"/>
      <c r="Z817" s="7"/>
      <c r="AA817" s="7"/>
    </row>
    <row r="818" spans="1:27" ht="12.75" customHeight="1" x14ac:dyDescent="0.3">
      <c r="A818" s="75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49"/>
      <c r="Y818" s="7"/>
      <c r="Z818" s="7"/>
      <c r="AA818" s="7"/>
    </row>
    <row r="819" spans="1:27" ht="12.75" customHeight="1" x14ac:dyDescent="0.3">
      <c r="A819" s="75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49"/>
      <c r="Y819" s="7"/>
      <c r="Z819" s="7"/>
      <c r="AA819" s="7"/>
    </row>
    <row r="820" spans="1:27" ht="12.75" customHeight="1" x14ac:dyDescent="0.3">
      <c r="A820" s="75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49"/>
      <c r="Y820" s="7"/>
      <c r="Z820" s="7"/>
      <c r="AA820" s="7"/>
    </row>
    <row r="821" spans="1:27" ht="12.75" customHeight="1" x14ac:dyDescent="0.3">
      <c r="A821" s="75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49"/>
      <c r="Y821" s="7"/>
      <c r="Z821" s="7"/>
      <c r="AA821" s="7"/>
    </row>
    <row r="822" spans="1:27" ht="12.75" customHeight="1" x14ac:dyDescent="0.3">
      <c r="A822" s="75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49"/>
      <c r="Y822" s="7"/>
      <c r="Z822" s="7"/>
      <c r="AA822" s="7"/>
    </row>
    <row r="823" spans="1:27" ht="12.75" customHeight="1" x14ac:dyDescent="0.3">
      <c r="A823" s="75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49"/>
      <c r="Y823" s="7"/>
      <c r="Z823" s="7"/>
      <c r="AA823" s="7"/>
    </row>
    <row r="824" spans="1:27" ht="12.75" customHeight="1" x14ac:dyDescent="0.3">
      <c r="A824" s="75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49"/>
      <c r="Y824" s="7"/>
      <c r="Z824" s="7"/>
      <c r="AA824" s="7"/>
    </row>
    <row r="825" spans="1:27" ht="12.75" customHeight="1" x14ac:dyDescent="0.3">
      <c r="A825" s="75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49"/>
      <c r="Y825" s="7"/>
      <c r="Z825" s="7"/>
      <c r="AA825" s="7"/>
    </row>
    <row r="826" spans="1:27" ht="12.75" customHeight="1" x14ac:dyDescent="0.3">
      <c r="A826" s="75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49"/>
      <c r="Y826" s="7"/>
      <c r="Z826" s="7"/>
      <c r="AA826" s="7"/>
    </row>
    <row r="827" spans="1:27" ht="12.75" customHeight="1" x14ac:dyDescent="0.3">
      <c r="A827" s="75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49"/>
      <c r="Y827" s="7"/>
      <c r="Z827" s="7"/>
      <c r="AA827" s="7"/>
    </row>
    <row r="828" spans="1:27" ht="12.75" customHeight="1" x14ac:dyDescent="0.3">
      <c r="A828" s="75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49"/>
      <c r="Y828" s="7"/>
      <c r="Z828" s="7"/>
      <c r="AA828" s="7"/>
    </row>
    <row r="829" spans="1:27" ht="12.75" customHeight="1" x14ac:dyDescent="0.3">
      <c r="A829" s="75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49"/>
      <c r="Y829" s="7"/>
      <c r="Z829" s="7"/>
      <c r="AA829" s="7"/>
    </row>
    <row r="830" spans="1:27" ht="12.75" customHeight="1" x14ac:dyDescent="0.3">
      <c r="A830" s="75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49"/>
      <c r="Y830" s="7"/>
      <c r="Z830" s="7"/>
      <c r="AA830" s="7"/>
    </row>
    <row r="831" spans="1:27" ht="12.75" customHeight="1" x14ac:dyDescent="0.3">
      <c r="A831" s="75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49"/>
      <c r="Y831" s="7"/>
      <c r="Z831" s="7"/>
      <c r="AA831" s="7"/>
    </row>
    <row r="832" spans="1:27" ht="12.75" customHeight="1" x14ac:dyDescent="0.3">
      <c r="A832" s="75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49"/>
      <c r="Y832" s="7"/>
      <c r="Z832" s="7"/>
      <c r="AA832" s="7"/>
    </row>
    <row r="833" spans="1:27" ht="12.75" customHeight="1" x14ac:dyDescent="0.3">
      <c r="A833" s="75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49"/>
      <c r="Y833" s="7"/>
      <c r="Z833" s="7"/>
      <c r="AA833" s="7"/>
    </row>
    <row r="834" spans="1:27" ht="12.75" customHeight="1" x14ac:dyDescent="0.3">
      <c r="A834" s="75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49"/>
      <c r="Y834" s="7"/>
      <c r="Z834" s="7"/>
      <c r="AA834" s="7"/>
    </row>
    <row r="835" spans="1:27" ht="12.75" customHeight="1" x14ac:dyDescent="0.3">
      <c r="A835" s="75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49"/>
      <c r="Y835" s="7"/>
      <c r="Z835" s="7"/>
      <c r="AA835" s="7"/>
    </row>
    <row r="836" spans="1:27" ht="12.75" customHeight="1" x14ac:dyDescent="0.3">
      <c r="A836" s="75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49"/>
      <c r="Y836" s="7"/>
      <c r="Z836" s="7"/>
      <c r="AA836" s="7"/>
    </row>
    <row r="837" spans="1:27" ht="12.75" customHeight="1" x14ac:dyDescent="0.3">
      <c r="A837" s="75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49"/>
      <c r="Y837" s="7"/>
      <c r="Z837" s="7"/>
      <c r="AA837" s="7"/>
    </row>
    <row r="838" spans="1:27" ht="12.75" customHeight="1" x14ac:dyDescent="0.3">
      <c r="A838" s="75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49"/>
      <c r="Y838" s="7"/>
      <c r="Z838" s="7"/>
      <c r="AA838" s="7"/>
    </row>
    <row r="839" spans="1:27" ht="12.75" customHeight="1" x14ac:dyDescent="0.3">
      <c r="A839" s="75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49"/>
      <c r="Y839" s="7"/>
      <c r="Z839" s="7"/>
      <c r="AA839" s="7"/>
    </row>
    <row r="840" spans="1:27" ht="12.75" customHeight="1" x14ac:dyDescent="0.3">
      <c r="A840" s="75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49"/>
      <c r="Y840" s="7"/>
      <c r="Z840" s="7"/>
      <c r="AA840" s="7"/>
    </row>
    <row r="841" spans="1:27" ht="12.75" customHeight="1" x14ac:dyDescent="0.3">
      <c r="A841" s="75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49"/>
      <c r="Y841" s="7"/>
      <c r="Z841" s="7"/>
      <c r="AA841" s="7"/>
    </row>
    <row r="842" spans="1:27" ht="12.75" customHeight="1" x14ac:dyDescent="0.3">
      <c r="A842" s="75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49"/>
      <c r="Y842" s="7"/>
      <c r="Z842" s="7"/>
      <c r="AA842" s="7"/>
    </row>
    <row r="843" spans="1:27" ht="12.75" customHeight="1" x14ac:dyDescent="0.3">
      <c r="A843" s="75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49"/>
      <c r="Y843" s="7"/>
      <c r="Z843" s="7"/>
      <c r="AA843" s="7"/>
    </row>
    <row r="844" spans="1:27" ht="12.75" customHeight="1" x14ac:dyDescent="0.3">
      <c r="A844" s="75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49"/>
      <c r="Y844" s="7"/>
      <c r="Z844" s="7"/>
      <c r="AA844" s="7"/>
    </row>
    <row r="845" spans="1:27" ht="12.75" customHeight="1" x14ac:dyDescent="0.3">
      <c r="A845" s="75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49"/>
      <c r="Y845" s="7"/>
      <c r="Z845" s="7"/>
      <c r="AA845" s="7"/>
    </row>
    <row r="846" spans="1:27" ht="12.75" customHeight="1" x14ac:dyDescent="0.3">
      <c r="A846" s="75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49"/>
      <c r="Y846" s="7"/>
      <c r="Z846" s="7"/>
      <c r="AA846" s="7"/>
    </row>
    <row r="847" spans="1:27" ht="12.75" customHeight="1" x14ac:dyDescent="0.3">
      <c r="A847" s="75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49"/>
      <c r="Y847" s="7"/>
      <c r="Z847" s="7"/>
      <c r="AA847" s="7"/>
    </row>
    <row r="848" spans="1:27" ht="12.75" customHeight="1" x14ac:dyDescent="0.3">
      <c r="A848" s="75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49"/>
      <c r="Y848" s="7"/>
      <c r="Z848" s="7"/>
      <c r="AA848" s="7"/>
    </row>
    <row r="849" spans="1:27" ht="12.75" customHeight="1" x14ac:dyDescent="0.3">
      <c r="A849" s="75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49"/>
      <c r="Y849" s="7"/>
      <c r="Z849" s="7"/>
      <c r="AA849" s="7"/>
    </row>
    <row r="850" spans="1:27" ht="12.75" customHeight="1" x14ac:dyDescent="0.3">
      <c r="A850" s="75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49"/>
      <c r="Y850" s="7"/>
      <c r="Z850" s="7"/>
      <c r="AA850" s="7"/>
    </row>
    <row r="851" spans="1:27" ht="12.75" customHeight="1" x14ac:dyDescent="0.3">
      <c r="A851" s="75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49"/>
      <c r="Y851" s="7"/>
      <c r="Z851" s="7"/>
      <c r="AA851" s="7"/>
    </row>
    <row r="852" spans="1:27" ht="12.75" customHeight="1" x14ac:dyDescent="0.3">
      <c r="A852" s="75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49"/>
      <c r="Y852" s="7"/>
      <c r="Z852" s="7"/>
      <c r="AA852" s="7"/>
    </row>
    <row r="853" spans="1:27" ht="12.75" customHeight="1" x14ac:dyDescent="0.3">
      <c r="A853" s="75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49"/>
      <c r="Y853" s="7"/>
      <c r="Z853" s="7"/>
      <c r="AA853" s="7"/>
    </row>
    <row r="854" spans="1:27" ht="12.75" customHeight="1" x14ac:dyDescent="0.3">
      <c r="A854" s="75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49"/>
      <c r="Y854" s="7"/>
      <c r="Z854" s="7"/>
      <c r="AA854" s="7"/>
    </row>
    <row r="855" spans="1:27" ht="12.75" customHeight="1" x14ac:dyDescent="0.3">
      <c r="A855" s="75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49"/>
      <c r="Y855" s="7"/>
      <c r="Z855" s="7"/>
      <c r="AA855" s="7"/>
    </row>
    <row r="856" spans="1:27" ht="12.75" customHeight="1" x14ac:dyDescent="0.3">
      <c r="A856" s="75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49"/>
      <c r="Y856" s="7"/>
      <c r="Z856" s="7"/>
      <c r="AA856" s="7"/>
    </row>
    <row r="857" spans="1:27" ht="12.75" customHeight="1" x14ac:dyDescent="0.3">
      <c r="A857" s="75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49"/>
      <c r="Y857" s="7"/>
      <c r="Z857" s="7"/>
      <c r="AA857" s="7"/>
    </row>
    <row r="858" spans="1:27" ht="12.75" customHeight="1" x14ac:dyDescent="0.3">
      <c r="A858" s="75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49"/>
      <c r="Y858" s="7"/>
      <c r="Z858" s="7"/>
      <c r="AA858" s="7"/>
    </row>
    <row r="859" spans="1:27" ht="12.75" customHeight="1" x14ac:dyDescent="0.3">
      <c r="A859" s="75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49"/>
      <c r="Y859" s="7"/>
      <c r="Z859" s="7"/>
      <c r="AA859" s="7"/>
    </row>
    <row r="860" spans="1:27" ht="12.75" customHeight="1" x14ac:dyDescent="0.3">
      <c r="A860" s="75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49"/>
      <c r="Y860" s="7"/>
      <c r="Z860" s="7"/>
      <c r="AA860" s="7"/>
    </row>
    <row r="861" spans="1:27" ht="12.75" customHeight="1" x14ac:dyDescent="0.3">
      <c r="A861" s="75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49"/>
      <c r="Y861" s="7"/>
      <c r="Z861" s="7"/>
      <c r="AA861" s="7"/>
    </row>
    <row r="862" spans="1:27" ht="12.75" customHeight="1" x14ac:dyDescent="0.3">
      <c r="A862" s="75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49"/>
      <c r="Y862" s="7"/>
      <c r="Z862" s="7"/>
      <c r="AA862" s="7"/>
    </row>
    <row r="863" spans="1:27" ht="12.75" customHeight="1" x14ac:dyDescent="0.3">
      <c r="A863" s="75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49"/>
      <c r="Y863" s="7"/>
      <c r="Z863" s="7"/>
      <c r="AA863" s="7"/>
    </row>
    <row r="864" spans="1:27" ht="12.75" customHeight="1" x14ac:dyDescent="0.3">
      <c r="A864" s="75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49"/>
      <c r="Y864" s="7"/>
      <c r="Z864" s="7"/>
      <c r="AA864" s="7"/>
    </row>
    <row r="865" spans="1:27" ht="12.75" customHeight="1" x14ac:dyDescent="0.3">
      <c r="A865" s="75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49"/>
      <c r="Y865" s="7"/>
      <c r="Z865" s="7"/>
      <c r="AA865" s="7"/>
    </row>
    <row r="866" spans="1:27" ht="12.75" customHeight="1" x14ac:dyDescent="0.3">
      <c r="A866" s="75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49"/>
      <c r="Y866" s="7"/>
      <c r="Z866" s="7"/>
      <c r="AA866" s="7"/>
    </row>
    <row r="867" spans="1:27" ht="12.75" customHeight="1" x14ac:dyDescent="0.3">
      <c r="A867" s="75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49"/>
      <c r="Y867" s="7"/>
      <c r="Z867" s="7"/>
      <c r="AA867" s="7"/>
    </row>
    <row r="868" spans="1:27" ht="12.75" customHeight="1" x14ac:dyDescent="0.3">
      <c r="A868" s="75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49"/>
      <c r="Y868" s="7"/>
      <c r="Z868" s="7"/>
      <c r="AA868" s="7"/>
    </row>
    <row r="869" spans="1:27" ht="12.75" customHeight="1" x14ac:dyDescent="0.3">
      <c r="A869" s="75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49"/>
      <c r="Y869" s="7"/>
      <c r="Z869" s="7"/>
      <c r="AA869" s="7"/>
    </row>
    <row r="870" spans="1:27" ht="12.75" customHeight="1" x14ac:dyDescent="0.3">
      <c r="A870" s="75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49"/>
      <c r="Y870" s="7"/>
      <c r="Z870" s="7"/>
      <c r="AA870" s="7"/>
    </row>
    <row r="871" spans="1:27" ht="12.75" customHeight="1" x14ac:dyDescent="0.3">
      <c r="A871" s="75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49"/>
      <c r="Y871" s="7"/>
      <c r="Z871" s="7"/>
      <c r="AA871" s="7"/>
    </row>
    <row r="872" spans="1:27" ht="12.75" customHeight="1" x14ac:dyDescent="0.3">
      <c r="A872" s="75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49"/>
      <c r="Y872" s="7"/>
      <c r="Z872" s="7"/>
      <c r="AA872" s="7"/>
    </row>
    <row r="873" spans="1:27" ht="12.75" customHeight="1" x14ac:dyDescent="0.3">
      <c r="A873" s="75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49"/>
      <c r="Y873" s="7"/>
      <c r="Z873" s="7"/>
      <c r="AA873" s="7"/>
    </row>
    <row r="874" spans="1:27" ht="12.75" customHeight="1" x14ac:dyDescent="0.3">
      <c r="A874" s="75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49"/>
      <c r="Y874" s="7"/>
      <c r="Z874" s="7"/>
      <c r="AA874" s="7"/>
    </row>
    <row r="875" spans="1:27" ht="12.75" customHeight="1" x14ac:dyDescent="0.3">
      <c r="A875" s="75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49"/>
      <c r="Y875" s="7"/>
      <c r="Z875" s="7"/>
      <c r="AA875" s="7"/>
    </row>
    <row r="876" spans="1:27" ht="12.75" customHeight="1" x14ac:dyDescent="0.3">
      <c r="A876" s="75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49"/>
      <c r="Y876" s="7"/>
      <c r="Z876" s="7"/>
      <c r="AA876" s="7"/>
    </row>
    <row r="877" spans="1:27" ht="12.75" customHeight="1" x14ac:dyDescent="0.3">
      <c r="A877" s="75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49"/>
      <c r="Y877" s="7"/>
      <c r="Z877" s="7"/>
      <c r="AA877" s="7"/>
    </row>
    <row r="878" spans="1:27" ht="12.75" customHeight="1" x14ac:dyDescent="0.3">
      <c r="A878" s="75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49"/>
      <c r="Y878" s="7"/>
      <c r="Z878" s="7"/>
      <c r="AA878" s="7"/>
    </row>
    <row r="879" spans="1:27" ht="12.75" customHeight="1" x14ac:dyDescent="0.3">
      <c r="A879" s="75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49"/>
      <c r="Y879" s="7"/>
      <c r="Z879" s="7"/>
      <c r="AA879" s="7"/>
    </row>
    <row r="880" spans="1:27" ht="12.75" customHeight="1" x14ac:dyDescent="0.3">
      <c r="A880" s="75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49"/>
      <c r="Y880" s="7"/>
      <c r="Z880" s="7"/>
      <c r="AA880" s="7"/>
    </row>
    <row r="881" spans="1:27" ht="12.75" customHeight="1" x14ac:dyDescent="0.3">
      <c r="A881" s="75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49"/>
      <c r="Y881" s="7"/>
      <c r="Z881" s="7"/>
      <c r="AA881" s="7"/>
    </row>
    <row r="882" spans="1:27" ht="12.75" customHeight="1" x14ac:dyDescent="0.3">
      <c r="A882" s="75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49"/>
      <c r="Y882" s="7"/>
      <c r="Z882" s="7"/>
      <c r="AA882" s="7"/>
    </row>
    <row r="883" spans="1:27" ht="12.75" customHeight="1" x14ac:dyDescent="0.3">
      <c r="A883" s="75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49"/>
      <c r="Y883" s="7"/>
      <c r="Z883" s="7"/>
      <c r="AA883" s="7"/>
    </row>
    <row r="884" spans="1:27" ht="12.75" customHeight="1" x14ac:dyDescent="0.3">
      <c r="A884" s="75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49"/>
      <c r="Y884" s="7"/>
      <c r="Z884" s="7"/>
      <c r="AA884" s="7"/>
    </row>
    <row r="885" spans="1:27" ht="12.75" customHeight="1" x14ac:dyDescent="0.3">
      <c r="A885" s="75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49"/>
      <c r="Y885" s="7"/>
      <c r="Z885" s="7"/>
      <c r="AA885" s="7"/>
    </row>
    <row r="886" spans="1:27" ht="12.75" customHeight="1" x14ac:dyDescent="0.3">
      <c r="A886" s="75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49"/>
      <c r="Y886" s="7"/>
      <c r="Z886" s="7"/>
      <c r="AA886" s="7"/>
    </row>
    <row r="887" spans="1:27" ht="12.75" customHeight="1" x14ac:dyDescent="0.3">
      <c r="A887" s="75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49"/>
      <c r="Y887" s="7"/>
      <c r="Z887" s="7"/>
      <c r="AA887" s="7"/>
    </row>
    <row r="888" spans="1:27" ht="12.75" customHeight="1" x14ac:dyDescent="0.3">
      <c r="A888" s="75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49"/>
      <c r="Y888" s="7"/>
      <c r="Z888" s="7"/>
      <c r="AA888" s="7"/>
    </row>
    <row r="889" spans="1:27" ht="12.75" customHeight="1" x14ac:dyDescent="0.3">
      <c r="A889" s="75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49"/>
      <c r="Y889" s="7"/>
      <c r="Z889" s="7"/>
      <c r="AA889" s="7"/>
    </row>
    <row r="890" spans="1:27" ht="12.75" customHeight="1" x14ac:dyDescent="0.3">
      <c r="A890" s="75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49"/>
      <c r="Y890" s="7"/>
      <c r="Z890" s="7"/>
      <c r="AA890" s="7"/>
    </row>
    <row r="891" spans="1:27" ht="12.75" customHeight="1" x14ac:dyDescent="0.3">
      <c r="A891" s="75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49"/>
      <c r="Y891" s="7"/>
      <c r="Z891" s="7"/>
      <c r="AA891" s="7"/>
    </row>
    <row r="892" spans="1:27" ht="12.75" customHeight="1" x14ac:dyDescent="0.3">
      <c r="A892" s="75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49"/>
      <c r="Y892" s="7"/>
      <c r="Z892" s="7"/>
      <c r="AA892" s="7"/>
    </row>
    <row r="893" spans="1:27" ht="12.75" customHeight="1" x14ac:dyDescent="0.3">
      <c r="A893" s="75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49"/>
      <c r="Y893" s="7"/>
      <c r="Z893" s="7"/>
      <c r="AA893" s="7"/>
    </row>
    <row r="894" spans="1:27" ht="12.75" customHeight="1" x14ac:dyDescent="0.3">
      <c r="A894" s="75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49"/>
      <c r="Y894" s="7"/>
      <c r="Z894" s="7"/>
      <c r="AA894" s="7"/>
    </row>
    <row r="895" spans="1:27" ht="12.75" customHeight="1" x14ac:dyDescent="0.3">
      <c r="A895" s="75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49"/>
      <c r="Y895" s="7"/>
      <c r="Z895" s="7"/>
      <c r="AA895" s="7"/>
    </row>
    <row r="896" spans="1:27" ht="12.75" customHeight="1" x14ac:dyDescent="0.3">
      <c r="A896" s="75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49"/>
      <c r="Y896" s="7"/>
      <c r="Z896" s="7"/>
      <c r="AA896" s="7"/>
    </row>
    <row r="897" spans="1:27" ht="12.75" customHeight="1" x14ac:dyDescent="0.3">
      <c r="A897" s="75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49"/>
      <c r="Y897" s="7"/>
      <c r="Z897" s="7"/>
      <c r="AA897" s="7"/>
    </row>
    <row r="898" spans="1:27" ht="12.75" customHeight="1" x14ac:dyDescent="0.3">
      <c r="A898" s="75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49"/>
      <c r="Y898" s="7"/>
      <c r="Z898" s="7"/>
      <c r="AA898" s="7"/>
    </row>
    <row r="899" spans="1:27" ht="12.75" customHeight="1" x14ac:dyDescent="0.3">
      <c r="A899" s="75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49"/>
      <c r="Y899" s="7"/>
      <c r="Z899" s="7"/>
      <c r="AA899" s="7"/>
    </row>
    <row r="900" spans="1:27" ht="12.75" customHeight="1" x14ac:dyDescent="0.3">
      <c r="A900" s="75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49"/>
      <c r="Y900" s="7"/>
      <c r="Z900" s="7"/>
      <c r="AA900" s="7"/>
    </row>
    <row r="901" spans="1:27" ht="12.75" customHeight="1" x14ac:dyDescent="0.3">
      <c r="A901" s="75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49"/>
      <c r="Y901" s="7"/>
      <c r="Z901" s="7"/>
      <c r="AA901" s="7"/>
    </row>
    <row r="902" spans="1:27" ht="12.75" customHeight="1" x14ac:dyDescent="0.3">
      <c r="A902" s="75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49"/>
      <c r="Y902" s="7"/>
      <c r="Z902" s="7"/>
      <c r="AA902" s="7"/>
    </row>
    <row r="903" spans="1:27" ht="12.75" customHeight="1" x14ac:dyDescent="0.3">
      <c r="A903" s="75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49"/>
      <c r="Y903" s="7"/>
      <c r="Z903" s="7"/>
      <c r="AA903" s="7"/>
    </row>
    <row r="904" spans="1:27" ht="12.75" customHeight="1" x14ac:dyDescent="0.3">
      <c r="A904" s="75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49"/>
      <c r="Y904" s="7"/>
      <c r="Z904" s="7"/>
      <c r="AA904" s="7"/>
    </row>
    <row r="905" spans="1:27" ht="12.75" customHeight="1" x14ac:dyDescent="0.3">
      <c r="A905" s="75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49"/>
      <c r="Y905" s="7"/>
      <c r="Z905" s="7"/>
      <c r="AA905" s="7"/>
    </row>
    <row r="906" spans="1:27" ht="12.75" customHeight="1" x14ac:dyDescent="0.3">
      <c r="A906" s="75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49"/>
      <c r="Y906" s="7"/>
      <c r="Z906" s="7"/>
      <c r="AA906" s="7"/>
    </row>
    <row r="907" spans="1:27" ht="12.75" customHeight="1" x14ac:dyDescent="0.3">
      <c r="A907" s="75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49"/>
      <c r="Y907" s="7"/>
      <c r="Z907" s="7"/>
      <c r="AA907" s="7"/>
    </row>
    <row r="908" spans="1:27" ht="12.75" customHeight="1" x14ac:dyDescent="0.3">
      <c r="A908" s="75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49"/>
      <c r="Y908" s="7"/>
      <c r="Z908" s="7"/>
      <c r="AA908" s="7"/>
    </row>
    <row r="909" spans="1:27" ht="12.75" customHeight="1" x14ac:dyDescent="0.3">
      <c r="A909" s="75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49"/>
      <c r="Y909" s="7"/>
      <c r="Z909" s="7"/>
      <c r="AA909" s="7"/>
    </row>
    <row r="910" spans="1:27" ht="12.75" customHeight="1" x14ac:dyDescent="0.3">
      <c r="A910" s="75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49"/>
      <c r="Y910" s="7"/>
      <c r="Z910" s="7"/>
      <c r="AA910" s="7"/>
    </row>
    <row r="911" spans="1:27" ht="12.75" customHeight="1" x14ac:dyDescent="0.3">
      <c r="A911" s="75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49"/>
      <c r="Y911" s="7"/>
      <c r="Z911" s="7"/>
      <c r="AA911" s="7"/>
    </row>
    <row r="912" spans="1:27" ht="12.75" customHeight="1" x14ac:dyDescent="0.3">
      <c r="A912" s="75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49"/>
      <c r="Y912" s="7"/>
      <c r="Z912" s="7"/>
      <c r="AA912" s="7"/>
    </row>
    <row r="913" spans="1:27" ht="12.75" customHeight="1" x14ac:dyDescent="0.3">
      <c r="A913" s="75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49"/>
      <c r="Y913" s="7"/>
      <c r="Z913" s="7"/>
      <c r="AA913" s="7"/>
    </row>
    <row r="914" spans="1:27" ht="12.75" customHeight="1" x14ac:dyDescent="0.3">
      <c r="A914" s="75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49"/>
      <c r="Y914" s="7"/>
      <c r="Z914" s="7"/>
      <c r="AA914" s="7"/>
    </row>
    <row r="915" spans="1:27" ht="12.75" customHeight="1" x14ac:dyDescent="0.3">
      <c r="A915" s="75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49"/>
      <c r="Y915" s="7"/>
      <c r="Z915" s="7"/>
      <c r="AA915" s="7"/>
    </row>
    <row r="916" spans="1:27" ht="12.75" customHeight="1" x14ac:dyDescent="0.3">
      <c r="A916" s="75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49"/>
      <c r="Y916" s="7"/>
      <c r="Z916" s="7"/>
      <c r="AA916" s="7"/>
    </row>
    <row r="917" spans="1:27" ht="12.75" customHeight="1" x14ac:dyDescent="0.3">
      <c r="A917" s="75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49"/>
      <c r="Y917" s="7"/>
      <c r="Z917" s="7"/>
      <c r="AA917" s="7"/>
    </row>
    <row r="918" spans="1:27" ht="12.75" customHeight="1" x14ac:dyDescent="0.3">
      <c r="A918" s="75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49"/>
      <c r="Y918" s="7"/>
      <c r="Z918" s="7"/>
      <c r="AA918" s="7"/>
    </row>
    <row r="919" spans="1:27" ht="12.75" customHeight="1" x14ac:dyDescent="0.3">
      <c r="A919" s="75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49"/>
      <c r="Y919" s="7"/>
      <c r="Z919" s="7"/>
      <c r="AA919" s="7"/>
    </row>
    <row r="920" spans="1:27" ht="12.75" customHeight="1" x14ac:dyDescent="0.3">
      <c r="A920" s="75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49"/>
      <c r="Y920" s="7"/>
      <c r="Z920" s="7"/>
      <c r="AA920" s="7"/>
    </row>
    <row r="921" spans="1:27" ht="12.75" customHeight="1" x14ac:dyDescent="0.3">
      <c r="A921" s="75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49"/>
      <c r="Y921" s="7"/>
      <c r="Z921" s="7"/>
      <c r="AA921" s="7"/>
    </row>
    <row r="922" spans="1:27" ht="12.75" customHeight="1" x14ac:dyDescent="0.3">
      <c r="A922" s="75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49"/>
      <c r="Y922" s="7"/>
      <c r="Z922" s="7"/>
      <c r="AA922" s="7"/>
    </row>
    <row r="923" spans="1:27" ht="12.75" customHeight="1" x14ac:dyDescent="0.3">
      <c r="A923" s="75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49"/>
      <c r="Y923" s="7"/>
      <c r="Z923" s="7"/>
      <c r="AA923" s="7"/>
    </row>
    <row r="924" spans="1:27" ht="12.75" customHeight="1" x14ac:dyDescent="0.3">
      <c r="A924" s="75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49"/>
      <c r="Y924" s="7"/>
      <c r="Z924" s="7"/>
      <c r="AA924" s="7"/>
    </row>
    <row r="925" spans="1:27" ht="12.75" customHeight="1" x14ac:dyDescent="0.3">
      <c r="A925" s="75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49"/>
      <c r="Y925" s="7"/>
      <c r="Z925" s="7"/>
      <c r="AA925" s="7"/>
    </row>
    <row r="926" spans="1:27" ht="12.75" customHeight="1" x14ac:dyDescent="0.3">
      <c r="A926" s="75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49"/>
      <c r="Y926" s="7"/>
      <c r="Z926" s="7"/>
      <c r="AA926" s="7"/>
    </row>
    <row r="927" spans="1:27" ht="12.75" customHeight="1" x14ac:dyDescent="0.3">
      <c r="A927" s="75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49"/>
      <c r="Y927" s="7"/>
      <c r="Z927" s="7"/>
      <c r="AA927" s="7"/>
    </row>
    <row r="928" spans="1:27" ht="12.75" customHeight="1" x14ac:dyDescent="0.3">
      <c r="A928" s="75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49"/>
      <c r="Y928" s="7"/>
      <c r="Z928" s="7"/>
      <c r="AA928" s="7"/>
    </row>
    <row r="929" spans="1:27" ht="12.75" customHeight="1" x14ac:dyDescent="0.3">
      <c r="A929" s="75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49"/>
      <c r="Y929" s="7"/>
      <c r="Z929" s="7"/>
      <c r="AA929" s="7"/>
    </row>
    <row r="930" spans="1:27" ht="12.75" customHeight="1" x14ac:dyDescent="0.3">
      <c r="A930" s="75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49"/>
      <c r="Y930" s="7"/>
      <c r="Z930" s="7"/>
      <c r="AA930" s="7"/>
    </row>
    <row r="931" spans="1:27" ht="12.75" customHeight="1" x14ac:dyDescent="0.3">
      <c r="A931" s="75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49"/>
      <c r="Y931" s="7"/>
      <c r="Z931" s="7"/>
      <c r="AA931" s="7"/>
    </row>
    <row r="932" spans="1:27" ht="12.75" customHeight="1" x14ac:dyDescent="0.3">
      <c r="A932" s="75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49"/>
      <c r="Y932" s="7"/>
      <c r="Z932" s="7"/>
      <c r="AA932" s="7"/>
    </row>
    <row r="933" spans="1:27" ht="12.75" customHeight="1" x14ac:dyDescent="0.3">
      <c r="A933" s="75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49"/>
      <c r="Y933" s="7"/>
      <c r="Z933" s="7"/>
      <c r="AA933" s="7"/>
    </row>
    <row r="934" spans="1:27" ht="12.75" customHeight="1" x14ac:dyDescent="0.3">
      <c r="A934" s="75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49"/>
      <c r="Y934" s="7"/>
      <c r="Z934" s="7"/>
      <c r="AA934" s="7"/>
    </row>
    <row r="935" spans="1:27" ht="12.75" customHeight="1" x14ac:dyDescent="0.3">
      <c r="A935" s="75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49"/>
      <c r="Y935" s="7"/>
      <c r="Z935" s="7"/>
      <c r="AA935" s="7"/>
    </row>
    <row r="936" spans="1:27" ht="12.75" customHeight="1" x14ac:dyDescent="0.3">
      <c r="A936" s="75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49"/>
      <c r="Y936" s="7"/>
      <c r="Z936" s="7"/>
      <c r="AA936" s="7"/>
    </row>
    <row r="937" spans="1:27" ht="12.75" customHeight="1" x14ac:dyDescent="0.3">
      <c r="A937" s="75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49"/>
      <c r="Y937" s="7"/>
      <c r="Z937" s="7"/>
      <c r="AA937" s="7"/>
    </row>
    <row r="938" spans="1:27" ht="12.75" customHeight="1" x14ac:dyDescent="0.3">
      <c r="A938" s="75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49"/>
      <c r="Y938" s="7"/>
      <c r="Z938" s="7"/>
      <c r="AA938" s="7"/>
    </row>
    <row r="939" spans="1:27" ht="12.75" customHeight="1" x14ac:dyDescent="0.3">
      <c r="A939" s="75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49"/>
      <c r="Y939" s="7"/>
      <c r="Z939" s="7"/>
      <c r="AA939" s="7"/>
    </row>
    <row r="940" spans="1:27" ht="12.75" customHeight="1" x14ac:dyDescent="0.3">
      <c r="A940" s="75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49"/>
      <c r="Y940" s="7"/>
      <c r="Z940" s="7"/>
      <c r="AA940" s="7"/>
    </row>
    <row r="941" spans="1:27" ht="12.75" customHeight="1" x14ac:dyDescent="0.3">
      <c r="A941" s="75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49"/>
      <c r="Y941" s="7"/>
      <c r="Z941" s="7"/>
      <c r="AA941" s="7"/>
    </row>
    <row r="942" spans="1:27" ht="12.75" customHeight="1" x14ac:dyDescent="0.3">
      <c r="A942" s="75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49"/>
      <c r="Y942" s="7"/>
      <c r="Z942" s="7"/>
      <c r="AA942" s="7"/>
    </row>
    <row r="943" spans="1:27" ht="12.75" customHeight="1" x14ac:dyDescent="0.3">
      <c r="A943" s="75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49"/>
      <c r="Y943" s="7"/>
      <c r="Z943" s="7"/>
      <c r="AA943" s="7"/>
    </row>
    <row r="944" spans="1:27" ht="12.75" customHeight="1" x14ac:dyDescent="0.3">
      <c r="A944" s="75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49"/>
      <c r="Y944" s="7"/>
      <c r="Z944" s="7"/>
      <c r="AA944" s="7"/>
    </row>
    <row r="945" spans="1:27" ht="12.75" customHeight="1" x14ac:dyDescent="0.3">
      <c r="A945" s="75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49"/>
      <c r="Y945" s="7"/>
      <c r="Z945" s="7"/>
      <c r="AA945" s="7"/>
    </row>
    <row r="946" spans="1:27" ht="12.75" customHeight="1" x14ac:dyDescent="0.3">
      <c r="A946" s="75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49"/>
      <c r="Y946" s="7"/>
      <c r="Z946" s="7"/>
      <c r="AA946" s="7"/>
    </row>
    <row r="947" spans="1:27" ht="12.75" customHeight="1" x14ac:dyDescent="0.3">
      <c r="A947" s="75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49"/>
      <c r="Y947" s="7"/>
      <c r="Z947" s="7"/>
      <c r="AA947" s="7"/>
    </row>
    <row r="948" spans="1:27" ht="12.75" customHeight="1" x14ac:dyDescent="0.3">
      <c r="A948" s="75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49"/>
      <c r="Y948" s="7"/>
      <c r="Z948" s="7"/>
      <c r="AA948" s="7"/>
    </row>
    <row r="949" spans="1:27" ht="12.75" customHeight="1" x14ac:dyDescent="0.3">
      <c r="A949" s="75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49"/>
      <c r="Y949" s="7"/>
      <c r="Z949" s="7"/>
      <c r="AA949" s="7"/>
    </row>
    <row r="950" spans="1:27" ht="12.75" customHeight="1" x14ac:dyDescent="0.3">
      <c r="A950" s="75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49"/>
      <c r="Y950" s="7"/>
      <c r="Z950" s="7"/>
      <c r="AA950" s="7"/>
    </row>
    <row r="951" spans="1:27" ht="12.75" customHeight="1" x14ac:dyDescent="0.3">
      <c r="A951" s="75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49"/>
      <c r="Y951" s="7"/>
      <c r="Z951" s="7"/>
      <c r="AA951" s="7"/>
    </row>
    <row r="952" spans="1:27" ht="12.75" customHeight="1" x14ac:dyDescent="0.3">
      <c r="A952" s="75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49"/>
      <c r="Y952" s="7"/>
      <c r="Z952" s="7"/>
      <c r="AA952" s="7"/>
    </row>
    <row r="953" spans="1:27" ht="12.75" customHeight="1" x14ac:dyDescent="0.3">
      <c r="A953" s="75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49"/>
      <c r="Y953" s="7"/>
      <c r="Z953" s="7"/>
      <c r="AA953" s="7"/>
    </row>
    <row r="954" spans="1:27" ht="12.75" customHeight="1" x14ac:dyDescent="0.3">
      <c r="A954" s="75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49"/>
      <c r="Y954" s="7"/>
      <c r="Z954" s="7"/>
      <c r="AA954" s="7"/>
    </row>
    <row r="955" spans="1:27" ht="12.75" customHeight="1" x14ac:dyDescent="0.3">
      <c r="A955" s="75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49"/>
      <c r="Y955" s="7"/>
      <c r="Z955" s="7"/>
      <c r="AA955" s="7"/>
    </row>
    <row r="956" spans="1:27" ht="12.75" customHeight="1" x14ac:dyDescent="0.3">
      <c r="A956" s="75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49"/>
      <c r="Y956" s="7"/>
      <c r="Z956" s="7"/>
      <c r="AA956" s="7"/>
    </row>
    <row r="957" spans="1:27" ht="12.75" customHeight="1" x14ac:dyDescent="0.3">
      <c r="A957" s="75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49"/>
      <c r="Y957" s="7"/>
      <c r="Z957" s="7"/>
      <c r="AA957" s="7"/>
    </row>
    <row r="958" spans="1:27" ht="12.75" customHeight="1" x14ac:dyDescent="0.3">
      <c r="A958" s="75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49"/>
      <c r="Y958" s="7"/>
      <c r="Z958" s="7"/>
      <c r="AA958" s="7"/>
    </row>
    <row r="959" spans="1:27" ht="12.75" customHeight="1" x14ac:dyDescent="0.3">
      <c r="A959" s="75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49"/>
      <c r="Y959" s="7"/>
      <c r="Z959" s="7"/>
      <c r="AA959" s="7"/>
    </row>
    <row r="960" spans="1:27" ht="12.75" customHeight="1" x14ac:dyDescent="0.3">
      <c r="A960" s="75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49"/>
      <c r="Y960" s="7"/>
      <c r="Z960" s="7"/>
      <c r="AA960" s="7"/>
    </row>
    <row r="961" spans="1:27" ht="12.75" customHeight="1" x14ac:dyDescent="0.3">
      <c r="A961" s="75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49"/>
      <c r="Y961" s="7"/>
      <c r="Z961" s="7"/>
      <c r="AA961" s="7"/>
    </row>
    <row r="962" spans="1:27" ht="12.75" customHeight="1" x14ac:dyDescent="0.3">
      <c r="A962" s="75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49"/>
      <c r="Y962" s="7"/>
      <c r="Z962" s="7"/>
      <c r="AA962" s="7"/>
    </row>
    <row r="963" spans="1:27" ht="12.75" customHeight="1" x14ac:dyDescent="0.3">
      <c r="A963" s="75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49"/>
      <c r="Y963" s="7"/>
      <c r="Z963" s="7"/>
      <c r="AA963" s="7"/>
    </row>
    <row r="964" spans="1:27" ht="12.75" customHeight="1" x14ac:dyDescent="0.3">
      <c r="A964" s="75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49"/>
      <c r="Y964" s="7"/>
      <c r="Z964" s="7"/>
      <c r="AA964" s="7"/>
    </row>
    <row r="965" spans="1:27" ht="12.75" customHeight="1" x14ac:dyDescent="0.3">
      <c r="A965" s="75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49"/>
      <c r="Y965" s="7"/>
      <c r="Z965" s="7"/>
      <c r="AA965" s="7"/>
    </row>
    <row r="966" spans="1:27" ht="12.75" customHeight="1" x14ac:dyDescent="0.3">
      <c r="A966" s="75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49"/>
      <c r="Y966" s="7"/>
      <c r="Z966" s="7"/>
      <c r="AA966" s="7"/>
    </row>
    <row r="967" spans="1:27" ht="12.75" customHeight="1" x14ac:dyDescent="0.3">
      <c r="A967" s="75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49"/>
      <c r="Y967" s="7"/>
      <c r="Z967" s="7"/>
      <c r="AA967" s="7"/>
    </row>
    <row r="968" spans="1:27" ht="12.75" customHeight="1" x14ac:dyDescent="0.3">
      <c r="A968" s="75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49"/>
      <c r="Y968" s="7"/>
      <c r="Z968" s="7"/>
      <c r="AA968" s="7"/>
    </row>
    <row r="969" spans="1:27" ht="12.75" customHeight="1" x14ac:dyDescent="0.3">
      <c r="A969" s="75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49"/>
      <c r="Y969" s="7"/>
      <c r="Z969" s="7"/>
      <c r="AA969" s="7"/>
    </row>
    <row r="970" spans="1:27" ht="12.75" customHeight="1" x14ac:dyDescent="0.3">
      <c r="A970" s="75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49"/>
      <c r="Y970" s="7"/>
      <c r="Z970" s="7"/>
      <c r="AA970" s="7"/>
    </row>
    <row r="971" spans="1:27" ht="12.75" customHeight="1" x14ac:dyDescent="0.3">
      <c r="A971" s="75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49"/>
      <c r="Y971" s="7"/>
      <c r="Z971" s="7"/>
      <c r="AA971" s="7"/>
    </row>
    <row r="972" spans="1:27" ht="12.75" customHeight="1" x14ac:dyDescent="0.3">
      <c r="A972" s="75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49"/>
      <c r="Y972" s="7"/>
      <c r="Z972" s="7"/>
      <c r="AA972" s="7"/>
    </row>
    <row r="973" spans="1:27" ht="12.75" customHeight="1" x14ac:dyDescent="0.3">
      <c r="A973" s="75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49"/>
      <c r="Y973" s="7"/>
      <c r="Z973" s="7"/>
      <c r="AA973" s="7"/>
    </row>
    <row r="974" spans="1:27" ht="12.75" customHeight="1" x14ac:dyDescent="0.3">
      <c r="A974" s="75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49"/>
      <c r="Y974" s="7"/>
      <c r="Z974" s="7"/>
      <c r="AA974" s="7"/>
    </row>
    <row r="975" spans="1:27" ht="12.75" customHeight="1" x14ac:dyDescent="0.3">
      <c r="A975" s="75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49"/>
      <c r="Y975" s="7"/>
      <c r="Z975" s="7"/>
      <c r="AA975" s="7"/>
    </row>
    <row r="976" spans="1:27" ht="12.75" customHeight="1" x14ac:dyDescent="0.3">
      <c r="A976" s="75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49"/>
      <c r="Y976" s="7"/>
      <c r="Z976" s="7"/>
      <c r="AA976" s="7"/>
    </row>
    <row r="977" spans="1:27" ht="12.75" customHeight="1" x14ac:dyDescent="0.3">
      <c r="A977" s="75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49"/>
      <c r="Y977" s="7"/>
      <c r="Z977" s="7"/>
      <c r="AA977" s="7"/>
    </row>
    <row r="978" spans="1:27" ht="12.75" customHeight="1" x14ac:dyDescent="0.3">
      <c r="A978" s="75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49"/>
      <c r="Y978" s="7"/>
      <c r="Z978" s="7"/>
      <c r="AA978" s="7"/>
    </row>
    <row r="979" spans="1:27" ht="12.75" customHeight="1" x14ac:dyDescent="0.3">
      <c r="A979" s="75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49"/>
      <c r="Y979" s="7"/>
      <c r="Z979" s="7"/>
      <c r="AA979" s="7"/>
    </row>
    <row r="980" spans="1:27" ht="12.75" customHeight="1" x14ac:dyDescent="0.3">
      <c r="A980" s="75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49"/>
      <c r="Y980" s="7"/>
      <c r="Z980" s="7"/>
      <c r="AA980" s="7"/>
    </row>
    <row r="981" spans="1:27" ht="12.75" customHeight="1" x14ac:dyDescent="0.3">
      <c r="A981" s="75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49"/>
      <c r="Y981" s="7"/>
      <c r="Z981" s="7"/>
      <c r="AA981" s="7"/>
    </row>
    <row r="982" spans="1:27" ht="12.75" customHeight="1" x14ac:dyDescent="0.3">
      <c r="A982" s="75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49"/>
      <c r="Y982" s="7"/>
      <c r="Z982" s="7"/>
      <c r="AA982" s="7"/>
    </row>
    <row r="983" spans="1:27" ht="12.75" customHeight="1" x14ac:dyDescent="0.3">
      <c r="A983" s="75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49"/>
      <c r="Y983" s="7"/>
      <c r="Z983" s="7"/>
      <c r="AA983" s="7"/>
    </row>
    <row r="984" spans="1:27" ht="12.75" customHeight="1" x14ac:dyDescent="0.3">
      <c r="A984" s="75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49"/>
      <c r="Y984" s="7"/>
      <c r="Z984" s="7"/>
      <c r="AA984" s="7"/>
    </row>
    <row r="985" spans="1:27" ht="12.75" customHeight="1" x14ac:dyDescent="0.3">
      <c r="A985" s="75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49"/>
      <c r="Y985" s="7"/>
      <c r="Z985" s="7"/>
      <c r="AA985" s="7"/>
    </row>
    <row r="986" spans="1:27" ht="12.75" customHeight="1" x14ac:dyDescent="0.3">
      <c r="A986" s="75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49"/>
      <c r="Y986" s="7"/>
      <c r="Z986" s="7"/>
      <c r="AA986" s="7"/>
    </row>
    <row r="987" spans="1:27" ht="12.75" customHeight="1" x14ac:dyDescent="0.3">
      <c r="A987" s="75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49"/>
      <c r="Y987" s="7"/>
      <c r="Z987" s="7"/>
      <c r="AA987" s="7"/>
    </row>
    <row r="988" spans="1:27" ht="12.75" customHeight="1" x14ac:dyDescent="0.3">
      <c r="A988" s="75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49"/>
      <c r="Y988" s="7"/>
      <c r="Z988" s="7"/>
      <c r="AA988" s="7"/>
    </row>
    <row r="989" spans="1:27" ht="12.75" customHeight="1" x14ac:dyDescent="0.3">
      <c r="A989" s="75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49"/>
      <c r="Y989" s="7"/>
      <c r="Z989" s="7"/>
      <c r="AA989" s="7"/>
    </row>
    <row r="990" spans="1:27" ht="12.75" customHeight="1" x14ac:dyDescent="0.3">
      <c r="A990" s="75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49"/>
      <c r="Y990" s="7"/>
      <c r="Z990" s="7"/>
      <c r="AA990" s="7"/>
    </row>
    <row r="991" spans="1:27" ht="12.75" customHeight="1" x14ac:dyDescent="0.3">
      <c r="A991" s="75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49"/>
      <c r="Y991" s="7"/>
      <c r="Z991" s="7"/>
      <c r="AA991" s="7"/>
    </row>
    <row r="992" spans="1:27" ht="12.75" customHeight="1" x14ac:dyDescent="0.3">
      <c r="A992" s="75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49"/>
      <c r="Y992" s="7"/>
      <c r="Z992" s="7"/>
      <c r="AA992" s="7"/>
    </row>
    <row r="993" spans="1:27" ht="12.75" customHeight="1" x14ac:dyDescent="0.3">
      <c r="A993" s="75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49"/>
      <c r="Y993" s="7"/>
      <c r="Z993" s="7"/>
      <c r="AA993" s="7"/>
    </row>
    <row r="994" spans="1:27" ht="12.75" customHeight="1" x14ac:dyDescent="0.3">
      <c r="A994" s="75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49"/>
      <c r="Y994" s="7"/>
      <c r="Z994" s="7"/>
      <c r="AA994" s="7"/>
    </row>
    <row r="995" spans="1:27" ht="12.75" customHeight="1" x14ac:dyDescent="0.3">
      <c r="A995" s="75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49"/>
      <c r="Y995" s="7"/>
      <c r="Z995" s="7"/>
      <c r="AA995" s="7"/>
    </row>
    <row r="996" spans="1:27" ht="12.75" customHeight="1" x14ac:dyDescent="0.3">
      <c r="A996" s="75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49"/>
      <c r="Y996" s="7"/>
      <c r="Z996" s="7"/>
      <c r="AA996" s="7"/>
    </row>
    <row r="997" spans="1:27" ht="12.75" customHeight="1" x14ac:dyDescent="0.3">
      <c r="A997" s="75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49"/>
      <c r="Y997" s="7"/>
      <c r="Z997" s="7"/>
      <c r="AA997" s="7"/>
    </row>
    <row r="998" spans="1:27" ht="12.75" customHeight="1" x14ac:dyDescent="0.3">
      <c r="A998" s="75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49"/>
      <c r="Y998" s="7"/>
      <c r="Z998" s="7"/>
      <c r="AA998" s="7"/>
    </row>
    <row r="999" spans="1:27" ht="12.75" customHeight="1" x14ac:dyDescent="0.3">
      <c r="A999" s="75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49"/>
      <c r="Y999" s="7"/>
      <c r="Z999" s="7"/>
      <c r="AA999" s="7"/>
    </row>
    <row r="1000" spans="1:27" ht="12.75" customHeight="1" x14ac:dyDescent="0.3">
      <c r="A1000" s="75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49"/>
      <c r="Y1000" s="7"/>
      <c r="Z1000" s="7"/>
      <c r="AA1000" s="7"/>
    </row>
  </sheetData>
  <mergeCells count="3">
    <mergeCell ref="G8:K8"/>
    <mergeCell ref="O8:R8"/>
    <mergeCell ref="S8:U8"/>
  </mergeCells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Z1000"/>
  <sheetViews>
    <sheetView workbookViewId="0">
      <selection activeCell="A8" sqref="A8"/>
    </sheetView>
  </sheetViews>
  <sheetFormatPr defaultColWidth="14.44140625" defaultRowHeight="15" customHeight="1" x14ac:dyDescent="0.3"/>
  <cols>
    <col min="1" max="1" width="45.6640625" customWidth="1"/>
    <col min="2" max="3" width="14.109375" customWidth="1"/>
    <col min="4" max="4" width="22.33203125" customWidth="1"/>
    <col min="5" max="5" width="38.109375" customWidth="1"/>
    <col min="6" max="7" width="14.109375" customWidth="1"/>
    <col min="8" max="9" width="13.109375" customWidth="1"/>
    <col min="10" max="26" width="9" customWidth="1"/>
  </cols>
  <sheetData>
    <row r="1" spans="1:26" ht="12.75" customHeight="1" thickBot="1" x14ac:dyDescent="0.35">
      <c r="A1" s="169" t="s">
        <v>121</v>
      </c>
      <c r="B1" s="169" t="s">
        <v>122</v>
      </c>
      <c r="C1" s="167" t="s">
        <v>19</v>
      </c>
      <c r="D1" s="7"/>
      <c r="E1" s="169" t="s">
        <v>121</v>
      </c>
      <c r="F1" s="169" t="s">
        <v>122</v>
      </c>
      <c r="G1" s="169" t="s">
        <v>19</v>
      </c>
      <c r="H1" s="7"/>
      <c r="I1" s="7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 x14ac:dyDescent="0.3">
      <c r="A2" s="171" t="s">
        <v>123</v>
      </c>
      <c r="B2" s="168">
        <f>'Objectif de productivité'!B13/'Objectif de productivité'!B12</f>
        <v>3</v>
      </c>
      <c r="C2" s="77">
        <f>'Données de productivité'!C376/'Données de productivité'!B376</f>
        <v>2.8540372670807455</v>
      </c>
      <c r="D2" s="7"/>
      <c r="E2" s="171" t="s">
        <v>124</v>
      </c>
      <c r="F2" s="168">
        <f>'Objectif de productivité'!B14/'Objectif de productivité'!B15</f>
        <v>96</v>
      </c>
      <c r="G2" s="170">
        <f>'Données de productivité'!D376/'Données de productivité'!E376</f>
        <v>95.666666666666671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 x14ac:dyDescent="0.3">
      <c r="A3" s="78" t="s">
        <v>125</v>
      </c>
      <c r="B3" s="79">
        <f>'Objectif de productivité'!B14/'Objectif de productivité'!B12</f>
        <v>24</v>
      </c>
      <c r="C3" s="80">
        <f>'Données de productivité'!D376/'Données de productivité'!B376</f>
        <v>24.956521739130434</v>
      </c>
      <c r="D3" s="7"/>
      <c r="E3" s="78" t="s">
        <v>126</v>
      </c>
      <c r="F3" s="79">
        <f>'Objectif de productivité'!B14/'Objectif de productivité'!B16</f>
        <v>192</v>
      </c>
      <c r="G3" s="80">
        <f>'Données de productivité'!D376/'Données de productivité'!F376</f>
        <v>200.9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75" customHeight="1" x14ac:dyDescent="0.3">
      <c r="A4" s="78" t="s">
        <v>127</v>
      </c>
      <c r="B4" s="79">
        <f>'Objectif de productivité'!B14/'Objectif de productivité'!B13</f>
        <v>8</v>
      </c>
      <c r="C4" s="80">
        <f>'Données de productivité'!D376/'Données de productivité'!C376</f>
        <v>8.7442872687704032</v>
      </c>
      <c r="D4" s="7"/>
      <c r="E4" s="81" t="s">
        <v>128</v>
      </c>
      <c r="F4" s="79">
        <f>'Objectif de productivité'!B16/'Objectif de productivité'!B23</f>
        <v>0.90909090909090906</v>
      </c>
      <c r="G4" s="80">
        <f>'Données de productivité'!F376/'Données de productivité'!W376</f>
        <v>0.95238095238095233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75" customHeight="1" x14ac:dyDescent="0.3">
      <c r="A5" s="78" t="s">
        <v>129</v>
      </c>
      <c r="B5" s="79">
        <f>'Objectif de productivité'!B13/'Objectif de productivité'!B15</f>
        <v>12</v>
      </c>
      <c r="C5" s="80">
        <f>'Données de productivité'!C376/'Données de productivité'!E376</f>
        <v>10.94047619047619</v>
      </c>
      <c r="D5" s="7"/>
      <c r="E5" s="78" t="s">
        <v>130</v>
      </c>
      <c r="F5" s="82">
        <f>'Objectif de productivité'!B7/'Objectif de productivité'!B14</f>
        <v>60.763888888888893</v>
      </c>
      <c r="G5" s="83">
        <f>'Données de productivité'!X376/'Données de productivité'!D376</f>
        <v>78.397212543554005</v>
      </c>
      <c r="H5" s="7"/>
      <c r="I5" s="84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customHeight="1" x14ac:dyDescent="0.3">
      <c r="A6" s="78" t="s">
        <v>131</v>
      </c>
      <c r="B6" s="79">
        <f>'Objectif de productivité'!B13/'Objectif de productivité'!B16</f>
        <v>24</v>
      </c>
      <c r="C6" s="80">
        <f>'Données de productivité'!C376/'Données de productivité'!F376</f>
        <v>22.975000000000001</v>
      </c>
      <c r="D6" s="7"/>
      <c r="E6" s="78" t="s">
        <v>132</v>
      </c>
      <c r="F6" s="82">
        <f>'Objectif de productivité'!B7/'Objectif de productivité'!B13</f>
        <v>486.11111111111114</v>
      </c>
      <c r="G6" s="83">
        <f>'Données de productivité'!X376/'Données de productivité'!C376</f>
        <v>685.52774755168662</v>
      </c>
      <c r="H6" s="7"/>
      <c r="I6" s="84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75" customHeight="1" x14ac:dyDescent="0.3">
      <c r="A7" s="85" t="s">
        <v>133</v>
      </c>
      <c r="B7" s="86">
        <f>'Objectif de productivité'!B16/'Objectif de productivité'!B15</f>
        <v>0.5</v>
      </c>
      <c r="C7" s="87">
        <f>'Données de productivité'!F376/'Données de productivité'!E376</f>
        <v>0.47619047619047616</v>
      </c>
      <c r="D7" s="7"/>
      <c r="E7" s="85" t="s">
        <v>134</v>
      </c>
      <c r="F7" s="88">
        <f>'Objectif de productivité'!B7/'Objectif de productivité'!B23</f>
        <v>10606.060606060606</v>
      </c>
      <c r="G7" s="89">
        <f>'Données de productivité'!X376/'Données de productivité'!W376</f>
        <v>15000</v>
      </c>
      <c r="H7" s="7"/>
      <c r="I7" s="84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 customHeight="1" x14ac:dyDescent="0.3">
      <c r="A8" s="26"/>
      <c r="B8" s="49"/>
      <c r="C8" s="90"/>
      <c r="D8" s="7"/>
      <c r="E8" s="7"/>
      <c r="F8" s="91"/>
      <c r="G8" s="92"/>
      <c r="H8" s="7"/>
      <c r="I8" s="84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3">
      <c r="A9" s="7"/>
      <c r="B9" s="7"/>
      <c r="C9" s="7"/>
      <c r="D9" s="7"/>
      <c r="E9" s="7"/>
      <c r="F9" s="7"/>
      <c r="G9" s="7"/>
      <c r="H9" s="7"/>
      <c r="I9" s="84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3">
      <c r="A10" s="93"/>
      <c r="B10" s="94" t="s">
        <v>122</v>
      </c>
      <c r="C10" s="94" t="s">
        <v>135</v>
      </c>
      <c r="D10" s="94" t="s">
        <v>136</v>
      </c>
      <c r="E10" s="94" t="s">
        <v>137</v>
      </c>
      <c r="F10" s="94" t="s">
        <v>138</v>
      </c>
      <c r="G10" s="95" t="s">
        <v>139</v>
      </c>
      <c r="H10" s="7"/>
      <c r="I10" s="84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75" customHeight="1" x14ac:dyDescent="0.3">
      <c r="A11" s="96" t="s">
        <v>118</v>
      </c>
      <c r="B11" s="97">
        <f>'Objectif de productivité'!C7</f>
        <v>308437.50000000006</v>
      </c>
      <c r="C11" s="98">
        <f ca="1">G11/'Données de productivité'!$B$5*'Données de productivité'!$B$4</f>
        <v>-2100000</v>
      </c>
      <c r="D11" s="98">
        <f ca="1">'Objectif de productivité'!B7/'Données de productivité'!$B$5</f>
        <v>-34270.833333333343</v>
      </c>
      <c r="E11" s="98">
        <f ca="1">G11/'Données de productivité'!$B$7</f>
        <v>-244999.99999999997</v>
      </c>
      <c r="F11" s="98">
        <f ca="1">'Objectif de productivité'!B7/'Données de productivité'!$B$4*'Données de productivité'!$B$5</f>
        <v>-46265.625000000007</v>
      </c>
      <c r="G11" s="99">
        <f>'Données de productivité'!X376</f>
        <v>315000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75" customHeight="1" x14ac:dyDescent="0.3">
      <c r="A12" s="81" t="s">
        <v>102</v>
      </c>
      <c r="B12" s="79">
        <f>'Objectif de productivité'!B12</f>
        <v>211.50000000000003</v>
      </c>
      <c r="C12" s="100">
        <f ca="1">G12/'Données de productivité'!$B$5*'Données de productivité'!$B$4</f>
        <v>-1073.3333333333333</v>
      </c>
      <c r="D12" s="100">
        <f ca="1">'Objectif de productivité'!B12/'Données de productivité'!$B$5</f>
        <v>-23.500000000000004</v>
      </c>
      <c r="E12" s="100">
        <f ca="1">G12/'Données de productivité'!$B$7</f>
        <v>-125.22222222222221</v>
      </c>
      <c r="F12" s="100">
        <f ca="1">'Objectif de productivité'!B12/'Données de productivité'!$B$4*'Données de productivité'!$B$5</f>
        <v>-31.725000000000001</v>
      </c>
      <c r="G12" s="80">
        <f>'Données de productivité'!B376</f>
        <v>161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75" customHeight="1" x14ac:dyDescent="0.3">
      <c r="A13" s="81" t="s">
        <v>103</v>
      </c>
      <c r="B13" s="79">
        <f>'Objectif de productivité'!B13</f>
        <v>634.50000000000011</v>
      </c>
      <c r="C13" s="100">
        <f ca="1">G13/'Données de productivité'!$B$5*'Données de productivité'!$B$4</f>
        <v>-3063.3333333333335</v>
      </c>
      <c r="D13" s="100">
        <f ca="1">'Objectif de productivité'!B13/'Données de productivité'!$B$5</f>
        <v>-70.500000000000014</v>
      </c>
      <c r="E13" s="100">
        <f ca="1">G13/'Données de productivité'!$B$7</f>
        <v>-357.38888888888886</v>
      </c>
      <c r="F13" s="100">
        <f ca="1">'Objectif de productivité'!B13/'Données de productivité'!$B$4*'Données de productivité'!$B$5</f>
        <v>-95.175000000000011</v>
      </c>
      <c r="G13" s="80">
        <f>'Données de productivité'!C376</f>
        <v>459.5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3">
      <c r="A14" s="81" t="s">
        <v>104</v>
      </c>
      <c r="B14" s="79">
        <f>'Objectif de productivité'!B14</f>
        <v>5076.0000000000009</v>
      </c>
      <c r="C14" s="100">
        <f ca="1">G14/'Données de productivité'!$B$5*'Données de productivité'!$B$4</f>
        <v>-26786.666666666668</v>
      </c>
      <c r="D14" s="100">
        <f ca="1">'Objectif de productivité'!B14/'Données de productivité'!$B$5</f>
        <v>-564.00000000000011</v>
      </c>
      <c r="E14" s="100">
        <f ca="1">G14/'Données de productivité'!$B$7</f>
        <v>-3125.1111111111109</v>
      </c>
      <c r="F14" s="100">
        <f ca="1">'Objectif de productivité'!B14/'Données de productivité'!$B$4*'Données de productivité'!$B$5</f>
        <v>-761.40000000000009</v>
      </c>
      <c r="G14" s="80">
        <f>'Données de productivité'!D376</f>
        <v>4018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3">
      <c r="A15" s="81" t="s">
        <v>105</v>
      </c>
      <c r="B15" s="79">
        <f>'Objectif de productivité'!B15</f>
        <v>52.875000000000007</v>
      </c>
      <c r="C15" s="100">
        <f ca="1">G15/'Données de productivité'!$B$5*'Données de productivité'!$B$4</f>
        <v>-280</v>
      </c>
      <c r="D15" s="100">
        <f ca="1">'Objectif de productivité'!B15/'Données de productivité'!$B$5</f>
        <v>-5.8750000000000009</v>
      </c>
      <c r="E15" s="100">
        <f ca="1">G15/'Données de productivité'!$B$7</f>
        <v>-32.666666666666664</v>
      </c>
      <c r="F15" s="100">
        <f ca="1">'Objectif de productivité'!B15/'Données de productivité'!$B$4*'Données de productivité'!$B$5</f>
        <v>-7.9312500000000004</v>
      </c>
      <c r="G15" s="80">
        <f>'Données de productivité'!E376</f>
        <v>42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">
      <c r="A16" s="81" t="s">
        <v>140</v>
      </c>
      <c r="B16" s="79">
        <f>'Objectif de productivité'!B16</f>
        <v>26.437500000000004</v>
      </c>
      <c r="C16" s="100">
        <f ca="1">G16/'Données de productivité'!$B$5*'Données de productivité'!$B$4</f>
        <v>-133.33333333333334</v>
      </c>
      <c r="D16" s="100">
        <f ca="1">'Objectif de productivité'!B16/'Données de productivité'!$B$5</f>
        <v>-2.9375000000000004</v>
      </c>
      <c r="E16" s="100">
        <f ca="1">G16/'Données de productivité'!$B$7</f>
        <v>-15.555555555555554</v>
      </c>
      <c r="F16" s="100">
        <f ca="1">'Objectif de productivité'!B16/'Données de productivité'!$B$4*'Données de productivité'!$B$5</f>
        <v>-3.9656250000000002</v>
      </c>
      <c r="G16" s="80">
        <f>'Données de productivité'!F376</f>
        <v>20</v>
      </c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</row>
    <row r="17" spans="1:26" ht="12.75" customHeight="1" x14ac:dyDescent="0.3">
      <c r="A17" s="81" t="s">
        <v>33</v>
      </c>
      <c r="B17" s="79">
        <f>'Objectif de productivité'!B17</f>
        <v>5.2875000000000014</v>
      </c>
      <c r="C17" s="100">
        <f ca="1">G17/'Données de productivité'!$B$5*'Données de productivité'!$B$4</f>
        <v>0</v>
      </c>
      <c r="D17" s="100">
        <f ca="1">'Objectif de productivité'!B17/'Données de productivité'!$B$5</f>
        <v>-0.58750000000000013</v>
      </c>
      <c r="E17" s="100">
        <f ca="1">G17/'Données de productivité'!$B$7</f>
        <v>0</v>
      </c>
      <c r="F17" s="100">
        <f ca="1">'Objectif de productivité'!B17/'Données de productivité'!$B$4*'Données de productivité'!$B$5</f>
        <v>-0.79312500000000019</v>
      </c>
      <c r="G17" s="80">
        <f>'Données de productivité'!T376</f>
        <v>0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3">
      <c r="A18" s="81" t="s">
        <v>34</v>
      </c>
      <c r="B18" s="79">
        <f>'Objectif de productivité'!B18</f>
        <v>2.6437500000000007</v>
      </c>
      <c r="C18" s="100">
        <f ca="1">G18/'Données de productivité'!$B$5*'Données de productivité'!$B$4</f>
        <v>0</v>
      </c>
      <c r="D18" s="100">
        <f ca="1">'Objectif de productivité'!B18/'Données de productivité'!$B$5</f>
        <v>-0.29375000000000007</v>
      </c>
      <c r="E18" s="100">
        <f ca="1">G18/'Données de productivité'!$B$7</f>
        <v>0</v>
      </c>
      <c r="F18" s="100">
        <f ca="1">'Objectif de productivité'!B18/'Données de productivité'!$B$4*'Données de productivité'!$B$5</f>
        <v>-0.3965625000000001</v>
      </c>
      <c r="G18" s="80">
        <f>'Données de productivité'!U376</f>
        <v>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3">
      <c r="A19" s="81" t="s">
        <v>200</v>
      </c>
      <c r="B19" s="79">
        <f>'Objectif de productivité'!B19</f>
        <v>26.437500000000004</v>
      </c>
      <c r="C19" s="100">
        <f ca="1">G19/'Données de productivité'!$B$5*'Données de productivité'!$B$4</f>
        <v>-146.66666666666669</v>
      </c>
      <c r="D19" s="100">
        <f ca="1">'Objectif de productivité'!B19/'Données de productivité'!$B$5</f>
        <v>-2.9375000000000004</v>
      </c>
      <c r="E19" s="100">
        <f ca="1">G19/'Données de productivité'!$B$7</f>
        <v>-17.111111111111111</v>
      </c>
      <c r="F19" s="100">
        <f ca="1">'Objectif de productivité'!B19/'Données de productivité'!$B$4*'Données de productivité'!$B$5</f>
        <v>-3.9656250000000002</v>
      </c>
      <c r="G19" s="80">
        <f>'Données de productivité'!L376</f>
        <v>22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75" customHeight="1" x14ac:dyDescent="0.3">
      <c r="A20" s="81" t="s">
        <v>112</v>
      </c>
      <c r="B20" s="79">
        <f>'Objectif de productivité'!B21</f>
        <v>18.506250000000001</v>
      </c>
      <c r="C20" s="100">
        <f ca="1">G20/'Données de productivité'!$B$5*'Données de productivité'!$B$4</f>
        <v>0</v>
      </c>
      <c r="D20" s="100">
        <f ca="1">'Objectif de productivité'!B20/'Données de productivité'!$B$5</f>
        <v>-2.9375000000000004</v>
      </c>
      <c r="E20" s="100">
        <f ca="1">G20/'Données de productivité'!$B$7</f>
        <v>0</v>
      </c>
      <c r="F20" s="100">
        <f ca="1">'Objectif de productivité'!B20/'Données de productivité'!$B$4*'Données de productivité'!$B$5</f>
        <v>-3.9656250000000002</v>
      </c>
      <c r="G20" s="80">
        <f>'Données de productivité'!M376</f>
        <v>0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.75" customHeight="1" x14ac:dyDescent="0.3">
      <c r="A21" s="81" t="s">
        <v>143</v>
      </c>
      <c r="B21" s="79">
        <f>'Objectif de productivité'!B22</f>
        <v>10.575000000000003</v>
      </c>
      <c r="C21" s="100">
        <f ca="1">G21/'Données de productivité'!$B$5*'Données de productivité'!$B$4</f>
        <v>-93.333333333333329</v>
      </c>
      <c r="D21" s="100">
        <f ca="1">'Objectif de productivité'!B21/'Données de productivité'!$B$5</f>
        <v>-2.0562500000000004</v>
      </c>
      <c r="E21" s="100">
        <f ca="1">G21/'Données de productivité'!$B$7</f>
        <v>-10.888888888888888</v>
      </c>
      <c r="F21" s="100">
        <f ca="1">'Objectif de productivité'!B21/'Données de productivité'!$B$4*'Données de productivité'!$B$5</f>
        <v>-2.7759375000000004</v>
      </c>
      <c r="G21" s="80">
        <f>'Données de productivité'!N376</f>
        <v>14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75" customHeight="1" x14ac:dyDescent="0.3">
      <c r="A22" s="81" t="s">
        <v>32</v>
      </c>
      <c r="B22" s="79">
        <f>'Objectif de productivité'!B20</f>
        <v>26.437500000000004</v>
      </c>
      <c r="C22" s="100">
        <f ca="1">G22/'Données de productivité'!$B$5*'Données de productivité'!$B$4</f>
        <v>-46.666666666666664</v>
      </c>
      <c r="D22" s="100">
        <f ca="1">'Objectif de productivité'!B22/'Données de productivité'!$B$5</f>
        <v>-1.1750000000000003</v>
      </c>
      <c r="E22" s="100">
        <f ca="1">G22/'Données de productivité'!$B$7</f>
        <v>-5.4444444444444438</v>
      </c>
      <c r="F22" s="100">
        <f ca="1">'Objectif de productivité'!B22/'Données de productivité'!$B$4*'Données de productivité'!$B$5</f>
        <v>-1.5862500000000004</v>
      </c>
      <c r="G22" s="80">
        <f>'Données de productivité'!S376</f>
        <v>7</v>
      </c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</row>
    <row r="23" spans="1:26" ht="12.75" customHeight="1" x14ac:dyDescent="0.3">
      <c r="A23" s="101" t="s">
        <v>144</v>
      </c>
      <c r="B23" s="102">
        <f>'Objectif de productivité'!B23</f>
        <v>29.081250000000004</v>
      </c>
      <c r="C23" s="73">
        <f ca="1">G23/'Données de productivité'!$B$5*'Données de productivité'!$B$4</f>
        <v>-140</v>
      </c>
      <c r="D23" s="73">
        <f ca="1">'Objectif de productivité'!B23/'Données de productivité'!$B$5</f>
        <v>-3.2312500000000006</v>
      </c>
      <c r="E23" s="73">
        <f ca="1">G23/'Données de productivité'!$B$7</f>
        <v>-16.333333333333332</v>
      </c>
      <c r="F23" s="73">
        <f ca="1">'Objectif de productivité'!B23/'Données de productivité'!$B$4*'Données de productivité'!$B$5</f>
        <v>-4.3621875000000001</v>
      </c>
      <c r="G23" s="103">
        <f>'Données de productivité'!W376</f>
        <v>21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3">
      <c r="A24" s="2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3">
      <c r="A25" s="2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 x14ac:dyDescent="0.3">
      <c r="A26" s="2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customHeight="1" x14ac:dyDescent="0.3">
      <c r="A27" s="2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customHeight="1" x14ac:dyDescent="0.3">
      <c r="A28" s="2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customHeight="1" x14ac:dyDescent="0.3">
      <c r="A29" s="2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 x14ac:dyDescent="0.3">
      <c r="A30" s="2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 x14ac:dyDescent="0.3">
      <c r="A31" s="2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 x14ac:dyDescent="0.3">
      <c r="A32" s="2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 x14ac:dyDescent="0.3">
      <c r="A33" s="2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 x14ac:dyDescent="0.3">
      <c r="A34" s="2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 x14ac:dyDescent="0.3">
      <c r="A35" s="2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 x14ac:dyDescent="0.3">
      <c r="A36" s="2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 x14ac:dyDescent="0.3">
      <c r="A37" s="2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 x14ac:dyDescent="0.3">
      <c r="A38" s="2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 x14ac:dyDescent="0.3">
      <c r="A39" s="2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 x14ac:dyDescent="0.3">
      <c r="A40" s="2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 x14ac:dyDescent="0.3">
      <c r="A41" s="2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 x14ac:dyDescent="0.3">
      <c r="A42" s="2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 x14ac:dyDescent="0.3">
      <c r="A43" s="2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 x14ac:dyDescent="0.3">
      <c r="A44" s="2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 x14ac:dyDescent="0.3">
      <c r="A45" s="2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 x14ac:dyDescent="0.3">
      <c r="A46" s="2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 x14ac:dyDescent="0.3">
      <c r="A47" s="2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 x14ac:dyDescent="0.3">
      <c r="A48" s="2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 x14ac:dyDescent="0.3">
      <c r="A49" s="2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 x14ac:dyDescent="0.3">
      <c r="A50" s="2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 x14ac:dyDescent="0.3">
      <c r="A51" s="2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 x14ac:dyDescent="0.3">
      <c r="A52" s="2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 x14ac:dyDescent="0.3">
      <c r="A53" s="2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 x14ac:dyDescent="0.3">
      <c r="A54" s="2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 x14ac:dyDescent="0.3">
      <c r="A55" s="2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 x14ac:dyDescent="0.3">
      <c r="A56" s="2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 x14ac:dyDescent="0.3">
      <c r="A57" s="2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 x14ac:dyDescent="0.3">
      <c r="A58" s="2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 x14ac:dyDescent="0.3">
      <c r="A59" s="2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 x14ac:dyDescent="0.3">
      <c r="A60" s="2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 x14ac:dyDescent="0.3">
      <c r="A61" s="2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 x14ac:dyDescent="0.3">
      <c r="A62" s="2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 x14ac:dyDescent="0.3">
      <c r="A63" s="2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 x14ac:dyDescent="0.3">
      <c r="A64" s="2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 x14ac:dyDescent="0.3">
      <c r="A65" s="2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 x14ac:dyDescent="0.3">
      <c r="A66" s="2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 x14ac:dyDescent="0.3">
      <c r="A67" s="2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 x14ac:dyDescent="0.3">
      <c r="A68" s="2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 x14ac:dyDescent="0.3">
      <c r="A69" s="2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 x14ac:dyDescent="0.3">
      <c r="A70" s="2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 x14ac:dyDescent="0.3">
      <c r="A71" s="2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 x14ac:dyDescent="0.3">
      <c r="A72" s="2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 x14ac:dyDescent="0.3">
      <c r="A73" s="2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 x14ac:dyDescent="0.3">
      <c r="A74" s="2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 x14ac:dyDescent="0.3">
      <c r="A75" s="2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 x14ac:dyDescent="0.3">
      <c r="A76" s="2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 x14ac:dyDescent="0.3">
      <c r="A77" s="2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 x14ac:dyDescent="0.3">
      <c r="A78" s="2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 x14ac:dyDescent="0.3">
      <c r="A79" s="2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 x14ac:dyDescent="0.3">
      <c r="A80" s="2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 x14ac:dyDescent="0.3">
      <c r="A81" s="2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 x14ac:dyDescent="0.3">
      <c r="A82" s="2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 x14ac:dyDescent="0.3">
      <c r="A83" s="2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 x14ac:dyDescent="0.3">
      <c r="A84" s="2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 x14ac:dyDescent="0.3">
      <c r="A85" s="2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 x14ac:dyDescent="0.3">
      <c r="A86" s="2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 x14ac:dyDescent="0.3">
      <c r="A87" s="2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 x14ac:dyDescent="0.3">
      <c r="A88" s="2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 x14ac:dyDescent="0.3">
      <c r="A89" s="2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 x14ac:dyDescent="0.3">
      <c r="A90" s="2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 x14ac:dyDescent="0.3">
      <c r="A91" s="2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 x14ac:dyDescent="0.3">
      <c r="A92" s="2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 x14ac:dyDescent="0.3">
      <c r="A93" s="2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 x14ac:dyDescent="0.3">
      <c r="A94" s="2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 x14ac:dyDescent="0.3">
      <c r="A95" s="2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 x14ac:dyDescent="0.3">
      <c r="A96" s="2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 x14ac:dyDescent="0.3">
      <c r="A97" s="2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 x14ac:dyDescent="0.3">
      <c r="A98" s="2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 x14ac:dyDescent="0.3">
      <c r="A99" s="2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 x14ac:dyDescent="0.3">
      <c r="A100" s="2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 x14ac:dyDescent="0.3">
      <c r="A101" s="2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 x14ac:dyDescent="0.3">
      <c r="A102" s="2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 x14ac:dyDescent="0.3">
      <c r="A103" s="2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 x14ac:dyDescent="0.3">
      <c r="A104" s="2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 x14ac:dyDescent="0.3">
      <c r="A105" s="26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 x14ac:dyDescent="0.3">
      <c r="A106" s="26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 x14ac:dyDescent="0.3">
      <c r="A107" s="2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 x14ac:dyDescent="0.3">
      <c r="A108" s="26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 x14ac:dyDescent="0.3">
      <c r="A109" s="26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 x14ac:dyDescent="0.3">
      <c r="A110" s="26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 x14ac:dyDescent="0.3">
      <c r="A111" s="26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 x14ac:dyDescent="0.3">
      <c r="A112" s="26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 x14ac:dyDescent="0.3">
      <c r="A113" s="26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 x14ac:dyDescent="0.3">
      <c r="A114" s="26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 x14ac:dyDescent="0.3">
      <c r="A115" s="26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 x14ac:dyDescent="0.3">
      <c r="A116" s="26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 x14ac:dyDescent="0.3">
      <c r="A117" s="26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 x14ac:dyDescent="0.3">
      <c r="A118" s="26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 x14ac:dyDescent="0.3">
      <c r="A119" s="26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 x14ac:dyDescent="0.3">
      <c r="A120" s="26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 x14ac:dyDescent="0.3">
      <c r="A121" s="26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 x14ac:dyDescent="0.3">
      <c r="A122" s="26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 x14ac:dyDescent="0.3">
      <c r="A123" s="26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 x14ac:dyDescent="0.3">
      <c r="A124" s="26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 x14ac:dyDescent="0.3">
      <c r="A125" s="26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 x14ac:dyDescent="0.3">
      <c r="A126" s="26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 x14ac:dyDescent="0.3">
      <c r="A127" s="26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 x14ac:dyDescent="0.3">
      <c r="A128" s="26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 x14ac:dyDescent="0.3">
      <c r="A129" s="26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 x14ac:dyDescent="0.3">
      <c r="A130" s="26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 x14ac:dyDescent="0.3">
      <c r="A131" s="26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 x14ac:dyDescent="0.3">
      <c r="A132" s="26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 x14ac:dyDescent="0.3">
      <c r="A133" s="26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 x14ac:dyDescent="0.3">
      <c r="A134" s="26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 x14ac:dyDescent="0.3">
      <c r="A135" s="26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 x14ac:dyDescent="0.3">
      <c r="A136" s="26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 x14ac:dyDescent="0.3">
      <c r="A137" s="26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 x14ac:dyDescent="0.3">
      <c r="A138" s="26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 x14ac:dyDescent="0.3">
      <c r="A139" s="26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 x14ac:dyDescent="0.3">
      <c r="A140" s="26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 x14ac:dyDescent="0.3">
      <c r="A141" s="26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 x14ac:dyDescent="0.3">
      <c r="A142" s="26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 x14ac:dyDescent="0.3">
      <c r="A143" s="26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 x14ac:dyDescent="0.3">
      <c r="A144" s="26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 x14ac:dyDescent="0.3">
      <c r="A145" s="26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 x14ac:dyDescent="0.3">
      <c r="A146" s="26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 x14ac:dyDescent="0.3">
      <c r="A147" s="26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 x14ac:dyDescent="0.3">
      <c r="A148" s="26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 x14ac:dyDescent="0.3">
      <c r="A149" s="26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 x14ac:dyDescent="0.3">
      <c r="A150" s="26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 x14ac:dyDescent="0.3">
      <c r="A151" s="26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 x14ac:dyDescent="0.3">
      <c r="A152" s="26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 x14ac:dyDescent="0.3">
      <c r="A153" s="26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 x14ac:dyDescent="0.3">
      <c r="A154" s="26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 x14ac:dyDescent="0.3">
      <c r="A155" s="26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 x14ac:dyDescent="0.3">
      <c r="A156" s="26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 x14ac:dyDescent="0.3">
      <c r="A157" s="26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 x14ac:dyDescent="0.3">
      <c r="A158" s="26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 x14ac:dyDescent="0.3">
      <c r="A159" s="26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 x14ac:dyDescent="0.3">
      <c r="A160" s="26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 x14ac:dyDescent="0.3">
      <c r="A161" s="26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 x14ac:dyDescent="0.3">
      <c r="A162" s="26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 x14ac:dyDescent="0.3">
      <c r="A163" s="26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 x14ac:dyDescent="0.3">
      <c r="A164" s="26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 x14ac:dyDescent="0.3">
      <c r="A165" s="26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 x14ac:dyDescent="0.3">
      <c r="A166" s="26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 x14ac:dyDescent="0.3">
      <c r="A167" s="26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 x14ac:dyDescent="0.3">
      <c r="A168" s="26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 x14ac:dyDescent="0.3">
      <c r="A169" s="26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 x14ac:dyDescent="0.3">
      <c r="A170" s="26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 x14ac:dyDescent="0.3">
      <c r="A171" s="26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 x14ac:dyDescent="0.3">
      <c r="A172" s="26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 x14ac:dyDescent="0.3">
      <c r="A173" s="26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 x14ac:dyDescent="0.3">
      <c r="A174" s="26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 x14ac:dyDescent="0.3">
      <c r="A175" s="26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 x14ac:dyDescent="0.3">
      <c r="A176" s="26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 x14ac:dyDescent="0.3">
      <c r="A177" s="26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 x14ac:dyDescent="0.3">
      <c r="A178" s="26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 x14ac:dyDescent="0.3">
      <c r="A179" s="26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 x14ac:dyDescent="0.3">
      <c r="A180" s="26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 x14ac:dyDescent="0.3">
      <c r="A181" s="26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 x14ac:dyDescent="0.3">
      <c r="A182" s="26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 x14ac:dyDescent="0.3">
      <c r="A183" s="26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 x14ac:dyDescent="0.3">
      <c r="A184" s="26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 x14ac:dyDescent="0.3">
      <c r="A185" s="26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 x14ac:dyDescent="0.3">
      <c r="A186" s="26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 x14ac:dyDescent="0.3">
      <c r="A187" s="26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 x14ac:dyDescent="0.3">
      <c r="A188" s="26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 x14ac:dyDescent="0.3">
      <c r="A189" s="26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 x14ac:dyDescent="0.3">
      <c r="A190" s="26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 x14ac:dyDescent="0.3">
      <c r="A191" s="26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 x14ac:dyDescent="0.3">
      <c r="A192" s="26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 x14ac:dyDescent="0.3">
      <c r="A193" s="26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 x14ac:dyDescent="0.3">
      <c r="A194" s="26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 x14ac:dyDescent="0.3">
      <c r="A195" s="26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 x14ac:dyDescent="0.3">
      <c r="A196" s="26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 x14ac:dyDescent="0.3">
      <c r="A197" s="26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 x14ac:dyDescent="0.3">
      <c r="A198" s="26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 x14ac:dyDescent="0.3">
      <c r="A199" s="26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 x14ac:dyDescent="0.3">
      <c r="A200" s="26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 x14ac:dyDescent="0.3">
      <c r="A201" s="26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 x14ac:dyDescent="0.3">
      <c r="A202" s="26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 x14ac:dyDescent="0.3">
      <c r="A203" s="26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 x14ac:dyDescent="0.3">
      <c r="A204" s="26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 x14ac:dyDescent="0.3">
      <c r="A205" s="26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 x14ac:dyDescent="0.3">
      <c r="A206" s="26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 x14ac:dyDescent="0.3">
      <c r="A207" s="26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 x14ac:dyDescent="0.3">
      <c r="A208" s="26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 x14ac:dyDescent="0.3">
      <c r="A209" s="26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 x14ac:dyDescent="0.3">
      <c r="A210" s="26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 x14ac:dyDescent="0.3">
      <c r="A211" s="26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 x14ac:dyDescent="0.3">
      <c r="A212" s="26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 x14ac:dyDescent="0.3">
      <c r="A213" s="26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 x14ac:dyDescent="0.3">
      <c r="A214" s="26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 x14ac:dyDescent="0.3">
      <c r="A215" s="26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 x14ac:dyDescent="0.3">
      <c r="A216" s="26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 x14ac:dyDescent="0.3">
      <c r="A217" s="26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 x14ac:dyDescent="0.3">
      <c r="A218" s="26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 x14ac:dyDescent="0.3">
      <c r="A219" s="26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 x14ac:dyDescent="0.3">
      <c r="A220" s="26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 x14ac:dyDescent="0.3">
      <c r="A221" s="26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 x14ac:dyDescent="0.3">
      <c r="A222" s="26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 x14ac:dyDescent="0.3">
      <c r="A223" s="26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 x14ac:dyDescent="0.3">
      <c r="A224" s="26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 x14ac:dyDescent="0.3">
      <c r="A225" s="26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 x14ac:dyDescent="0.3">
      <c r="A226" s="26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 x14ac:dyDescent="0.3">
      <c r="A227" s="26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 x14ac:dyDescent="0.3">
      <c r="A228" s="26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 x14ac:dyDescent="0.3">
      <c r="A229" s="26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 x14ac:dyDescent="0.3">
      <c r="A230" s="26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 x14ac:dyDescent="0.3">
      <c r="A231" s="26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 x14ac:dyDescent="0.3">
      <c r="A232" s="26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 x14ac:dyDescent="0.3">
      <c r="A233" s="26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 x14ac:dyDescent="0.3">
      <c r="A234" s="26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 x14ac:dyDescent="0.3">
      <c r="A235" s="26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 x14ac:dyDescent="0.3">
      <c r="A236" s="26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 x14ac:dyDescent="0.3">
      <c r="A237" s="26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 x14ac:dyDescent="0.3">
      <c r="A238" s="26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 x14ac:dyDescent="0.3">
      <c r="A239" s="26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 x14ac:dyDescent="0.3">
      <c r="A240" s="26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 x14ac:dyDescent="0.3">
      <c r="A241" s="26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 x14ac:dyDescent="0.3">
      <c r="A242" s="26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 x14ac:dyDescent="0.3">
      <c r="A243" s="26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 x14ac:dyDescent="0.3">
      <c r="A244" s="26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 x14ac:dyDescent="0.3">
      <c r="A245" s="26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 x14ac:dyDescent="0.3">
      <c r="A246" s="26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 x14ac:dyDescent="0.3">
      <c r="A247" s="26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 x14ac:dyDescent="0.3">
      <c r="A248" s="26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 x14ac:dyDescent="0.3">
      <c r="A249" s="26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 x14ac:dyDescent="0.3">
      <c r="A250" s="26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 x14ac:dyDescent="0.3">
      <c r="A251" s="26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 x14ac:dyDescent="0.3">
      <c r="A252" s="26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 x14ac:dyDescent="0.3">
      <c r="A253" s="26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 x14ac:dyDescent="0.3">
      <c r="A254" s="26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 x14ac:dyDescent="0.3">
      <c r="A255" s="26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 x14ac:dyDescent="0.3">
      <c r="A256" s="26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 x14ac:dyDescent="0.3">
      <c r="A257" s="26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 x14ac:dyDescent="0.3">
      <c r="A258" s="26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 x14ac:dyDescent="0.3">
      <c r="A259" s="26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 x14ac:dyDescent="0.3">
      <c r="A260" s="26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 x14ac:dyDescent="0.3">
      <c r="A261" s="26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 x14ac:dyDescent="0.3">
      <c r="A262" s="26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 x14ac:dyDescent="0.3">
      <c r="A263" s="26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 x14ac:dyDescent="0.3">
      <c r="A264" s="26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 x14ac:dyDescent="0.3">
      <c r="A265" s="26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 x14ac:dyDescent="0.3">
      <c r="A266" s="26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 x14ac:dyDescent="0.3">
      <c r="A267" s="26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 x14ac:dyDescent="0.3">
      <c r="A268" s="26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 x14ac:dyDescent="0.3">
      <c r="A269" s="26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 x14ac:dyDescent="0.3">
      <c r="A270" s="26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 x14ac:dyDescent="0.3">
      <c r="A271" s="26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 x14ac:dyDescent="0.3">
      <c r="A272" s="26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 x14ac:dyDescent="0.3">
      <c r="A273" s="26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 x14ac:dyDescent="0.3">
      <c r="A274" s="26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 x14ac:dyDescent="0.3">
      <c r="A275" s="26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 x14ac:dyDescent="0.3">
      <c r="A276" s="26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 x14ac:dyDescent="0.3">
      <c r="A277" s="26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 x14ac:dyDescent="0.3">
      <c r="A278" s="26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 x14ac:dyDescent="0.3">
      <c r="A279" s="26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 x14ac:dyDescent="0.3">
      <c r="A280" s="26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 x14ac:dyDescent="0.3">
      <c r="A281" s="26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 x14ac:dyDescent="0.3">
      <c r="A282" s="26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 x14ac:dyDescent="0.3">
      <c r="A283" s="26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 x14ac:dyDescent="0.3">
      <c r="A284" s="26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 x14ac:dyDescent="0.3">
      <c r="A285" s="26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 x14ac:dyDescent="0.3">
      <c r="A286" s="26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 x14ac:dyDescent="0.3">
      <c r="A287" s="26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 x14ac:dyDescent="0.3">
      <c r="A288" s="26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 x14ac:dyDescent="0.3">
      <c r="A289" s="26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 x14ac:dyDescent="0.3">
      <c r="A290" s="26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 x14ac:dyDescent="0.3">
      <c r="A291" s="26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 x14ac:dyDescent="0.3">
      <c r="A292" s="26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 x14ac:dyDescent="0.3">
      <c r="A293" s="26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 x14ac:dyDescent="0.3">
      <c r="A294" s="26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 x14ac:dyDescent="0.3">
      <c r="A295" s="26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 x14ac:dyDescent="0.3">
      <c r="A296" s="26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 x14ac:dyDescent="0.3">
      <c r="A297" s="26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 x14ac:dyDescent="0.3">
      <c r="A298" s="26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 x14ac:dyDescent="0.3">
      <c r="A299" s="26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 x14ac:dyDescent="0.3">
      <c r="A300" s="26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 x14ac:dyDescent="0.3">
      <c r="A301" s="26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 x14ac:dyDescent="0.3">
      <c r="A302" s="26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 x14ac:dyDescent="0.3">
      <c r="A303" s="26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 x14ac:dyDescent="0.3">
      <c r="A304" s="26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 x14ac:dyDescent="0.3">
      <c r="A305" s="26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 x14ac:dyDescent="0.3">
      <c r="A306" s="26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 x14ac:dyDescent="0.3">
      <c r="A307" s="26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 x14ac:dyDescent="0.3">
      <c r="A308" s="26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 x14ac:dyDescent="0.3">
      <c r="A309" s="26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 x14ac:dyDescent="0.3">
      <c r="A310" s="26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 x14ac:dyDescent="0.3">
      <c r="A311" s="26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 x14ac:dyDescent="0.3">
      <c r="A312" s="26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 x14ac:dyDescent="0.3">
      <c r="A313" s="26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 x14ac:dyDescent="0.3">
      <c r="A314" s="26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 x14ac:dyDescent="0.3">
      <c r="A315" s="26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 x14ac:dyDescent="0.3">
      <c r="A316" s="26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 x14ac:dyDescent="0.3">
      <c r="A317" s="26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 x14ac:dyDescent="0.3">
      <c r="A318" s="26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 x14ac:dyDescent="0.3">
      <c r="A319" s="26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 x14ac:dyDescent="0.3">
      <c r="A320" s="26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 x14ac:dyDescent="0.3">
      <c r="A321" s="26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 x14ac:dyDescent="0.3">
      <c r="A322" s="26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 x14ac:dyDescent="0.3">
      <c r="A323" s="26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 x14ac:dyDescent="0.3">
      <c r="A324" s="26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 x14ac:dyDescent="0.3">
      <c r="A325" s="26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 x14ac:dyDescent="0.3">
      <c r="A326" s="26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 x14ac:dyDescent="0.3">
      <c r="A327" s="26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 x14ac:dyDescent="0.3">
      <c r="A328" s="26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 x14ac:dyDescent="0.3">
      <c r="A329" s="26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 x14ac:dyDescent="0.3">
      <c r="A330" s="26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 x14ac:dyDescent="0.3">
      <c r="A331" s="26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 x14ac:dyDescent="0.3">
      <c r="A332" s="26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 x14ac:dyDescent="0.3">
      <c r="A333" s="26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 x14ac:dyDescent="0.3">
      <c r="A334" s="26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 x14ac:dyDescent="0.3">
      <c r="A335" s="26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 x14ac:dyDescent="0.3">
      <c r="A336" s="26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 x14ac:dyDescent="0.3">
      <c r="A337" s="26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 x14ac:dyDescent="0.3">
      <c r="A338" s="26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 x14ac:dyDescent="0.3">
      <c r="A339" s="26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 x14ac:dyDescent="0.3">
      <c r="A340" s="26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 x14ac:dyDescent="0.3">
      <c r="A341" s="26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 x14ac:dyDescent="0.3">
      <c r="A342" s="26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 x14ac:dyDescent="0.3">
      <c r="A343" s="26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 x14ac:dyDescent="0.3">
      <c r="A344" s="26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 x14ac:dyDescent="0.3">
      <c r="A345" s="26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 x14ac:dyDescent="0.3">
      <c r="A346" s="26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 x14ac:dyDescent="0.3">
      <c r="A347" s="26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 x14ac:dyDescent="0.3">
      <c r="A348" s="26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 x14ac:dyDescent="0.3">
      <c r="A349" s="26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 x14ac:dyDescent="0.3">
      <c r="A350" s="26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 x14ac:dyDescent="0.3">
      <c r="A351" s="26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 x14ac:dyDescent="0.3">
      <c r="A352" s="26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 x14ac:dyDescent="0.3">
      <c r="A353" s="26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 x14ac:dyDescent="0.3">
      <c r="A354" s="26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 x14ac:dyDescent="0.3">
      <c r="A355" s="26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 x14ac:dyDescent="0.3">
      <c r="A356" s="26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 x14ac:dyDescent="0.3">
      <c r="A357" s="26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 x14ac:dyDescent="0.3">
      <c r="A358" s="26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 x14ac:dyDescent="0.3">
      <c r="A359" s="26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 x14ac:dyDescent="0.3">
      <c r="A360" s="26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 x14ac:dyDescent="0.3">
      <c r="A361" s="26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 x14ac:dyDescent="0.3">
      <c r="A362" s="26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 x14ac:dyDescent="0.3">
      <c r="A363" s="26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 x14ac:dyDescent="0.3">
      <c r="A364" s="26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 x14ac:dyDescent="0.3">
      <c r="A365" s="26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 x14ac:dyDescent="0.3">
      <c r="A366" s="26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 x14ac:dyDescent="0.3">
      <c r="A367" s="26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 x14ac:dyDescent="0.3">
      <c r="A368" s="26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 x14ac:dyDescent="0.3">
      <c r="A369" s="26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 x14ac:dyDescent="0.3">
      <c r="A370" s="26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 x14ac:dyDescent="0.3">
      <c r="A371" s="26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 x14ac:dyDescent="0.3">
      <c r="A372" s="26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 x14ac:dyDescent="0.3">
      <c r="A373" s="26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 x14ac:dyDescent="0.3">
      <c r="A374" s="26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 x14ac:dyDescent="0.3">
      <c r="A375" s="26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 x14ac:dyDescent="0.3">
      <c r="A376" s="26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 x14ac:dyDescent="0.3">
      <c r="A377" s="26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 x14ac:dyDescent="0.3">
      <c r="A378" s="26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 x14ac:dyDescent="0.3">
      <c r="A379" s="26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 x14ac:dyDescent="0.3">
      <c r="A380" s="26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 x14ac:dyDescent="0.3">
      <c r="A381" s="26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 x14ac:dyDescent="0.3">
      <c r="A382" s="26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 x14ac:dyDescent="0.3">
      <c r="A383" s="26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 x14ac:dyDescent="0.3">
      <c r="A384" s="26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 x14ac:dyDescent="0.3">
      <c r="A385" s="26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 x14ac:dyDescent="0.3">
      <c r="A386" s="26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 x14ac:dyDescent="0.3">
      <c r="A387" s="26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 x14ac:dyDescent="0.3">
      <c r="A388" s="26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 x14ac:dyDescent="0.3">
      <c r="A389" s="26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 x14ac:dyDescent="0.3">
      <c r="A390" s="26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 x14ac:dyDescent="0.3">
      <c r="A391" s="26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 x14ac:dyDescent="0.3">
      <c r="A392" s="26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 x14ac:dyDescent="0.3">
      <c r="A393" s="26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 x14ac:dyDescent="0.3">
      <c r="A394" s="26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 x14ac:dyDescent="0.3">
      <c r="A395" s="26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 x14ac:dyDescent="0.3">
      <c r="A396" s="26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 x14ac:dyDescent="0.3">
      <c r="A397" s="26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 x14ac:dyDescent="0.3">
      <c r="A398" s="26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 x14ac:dyDescent="0.3">
      <c r="A399" s="26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 x14ac:dyDescent="0.3">
      <c r="A400" s="26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 x14ac:dyDescent="0.3">
      <c r="A401" s="26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 x14ac:dyDescent="0.3">
      <c r="A402" s="26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 x14ac:dyDescent="0.3">
      <c r="A403" s="26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 x14ac:dyDescent="0.3">
      <c r="A404" s="26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 x14ac:dyDescent="0.3">
      <c r="A405" s="26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 x14ac:dyDescent="0.3">
      <c r="A406" s="26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 x14ac:dyDescent="0.3">
      <c r="A407" s="26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 x14ac:dyDescent="0.3">
      <c r="A408" s="26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 x14ac:dyDescent="0.3">
      <c r="A409" s="26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 x14ac:dyDescent="0.3">
      <c r="A410" s="26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 x14ac:dyDescent="0.3">
      <c r="A411" s="26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 x14ac:dyDescent="0.3">
      <c r="A412" s="26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 x14ac:dyDescent="0.3">
      <c r="A413" s="26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 x14ac:dyDescent="0.3">
      <c r="A414" s="26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 x14ac:dyDescent="0.3">
      <c r="A415" s="26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 x14ac:dyDescent="0.3">
      <c r="A416" s="26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 x14ac:dyDescent="0.3">
      <c r="A417" s="26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 x14ac:dyDescent="0.3">
      <c r="A418" s="26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 x14ac:dyDescent="0.3">
      <c r="A419" s="26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 x14ac:dyDescent="0.3">
      <c r="A420" s="26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 x14ac:dyDescent="0.3">
      <c r="A421" s="26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 x14ac:dyDescent="0.3">
      <c r="A422" s="26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 x14ac:dyDescent="0.3">
      <c r="A423" s="26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 x14ac:dyDescent="0.3">
      <c r="A424" s="26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 x14ac:dyDescent="0.3">
      <c r="A425" s="26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 x14ac:dyDescent="0.3">
      <c r="A426" s="26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 x14ac:dyDescent="0.3">
      <c r="A427" s="26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 x14ac:dyDescent="0.3">
      <c r="A428" s="26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 x14ac:dyDescent="0.3">
      <c r="A429" s="26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 x14ac:dyDescent="0.3">
      <c r="A430" s="26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 x14ac:dyDescent="0.3">
      <c r="A431" s="26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 x14ac:dyDescent="0.3">
      <c r="A432" s="26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 x14ac:dyDescent="0.3">
      <c r="A433" s="26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 x14ac:dyDescent="0.3">
      <c r="A434" s="26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 x14ac:dyDescent="0.3">
      <c r="A435" s="26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 x14ac:dyDescent="0.3">
      <c r="A436" s="26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 x14ac:dyDescent="0.3">
      <c r="A437" s="26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 x14ac:dyDescent="0.3">
      <c r="A438" s="26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 x14ac:dyDescent="0.3">
      <c r="A439" s="26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 x14ac:dyDescent="0.3">
      <c r="A440" s="26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 x14ac:dyDescent="0.3">
      <c r="A441" s="26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 x14ac:dyDescent="0.3">
      <c r="A442" s="26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 x14ac:dyDescent="0.3">
      <c r="A443" s="26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 x14ac:dyDescent="0.3">
      <c r="A444" s="26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 x14ac:dyDescent="0.3">
      <c r="A445" s="26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 x14ac:dyDescent="0.3">
      <c r="A446" s="26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 x14ac:dyDescent="0.3">
      <c r="A447" s="26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 x14ac:dyDescent="0.3">
      <c r="A448" s="26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 x14ac:dyDescent="0.3">
      <c r="A449" s="26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 x14ac:dyDescent="0.3">
      <c r="A450" s="26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 x14ac:dyDescent="0.3">
      <c r="A451" s="26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 x14ac:dyDescent="0.3">
      <c r="A452" s="26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 x14ac:dyDescent="0.3">
      <c r="A453" s="26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 x14ac:dyDescent="0.3">
      <c r="A454" s="26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 x14ac:dyDescent="0.3">
      <c r="A455" s="26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 x14ac:dyDescent="0.3">
      <c r="A456" s="26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 x14ac:dyDescent="0.3">
      <c r="A457" s="26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 x14ac:dyDescent="0.3">
      <c r="A458" s="26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 x14ac:dyDescent="0.3">
      <c r="A459" s="26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 x14ac:dyDescent="0.3">
      <c r="A460" s="26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 x14ac:dyDescent="0.3">
      <c r="A461" s="26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 x14ac:dyDescent="0.3">
      <c r="A462" s="26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 x14ac:dyDescent="0.3">
      <c r="A463" s="26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 x14ac:dyDescent="0.3">
      <c r="A464" s="26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 x14ac:dyDescent="0.3">
      <c r="A465" s="26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 x14ac:dyDescent="0.3">
      <c r="A466" s="26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 x14ac:dyDescent="0.3">
      <c r="A467" s="26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 x14ac:dyDescent="0.3">
      <c r="A468" s="26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 x14ac:dyDescent="0.3">
      <c r="A469" s="26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 x14ac:dyDescent="0.3">
      <c r="A470" s="26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 x14ac:dyDescent="0.3">
      <c r="A471" s="26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 x14ac:dyDescent="0.3">
      <c r="A472" s="26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 x14ac:dyDescent="0.3">
      <c r="A473" s="26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 x14ac:dyDescent="0.3">
      <c r="A474" s="26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 x14ac:dyDescent="0.3">
      <c r="A475" s="2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 x14ac:dyDescent="0.3">
      <c r="A476" s="2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 x14ac:dyDescent="0.3">
      <c r="A477" s="2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 x14ac:dyDescent="0.3">
      <c r="A478" s="2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 x14ac:dyDescent="0.3">
      <c r="A479" s="2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 x14ac:dyDescent="0.3">
      <c r="A480" s="2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 x14ac:dyDescent="0.3">
      <c r="A481" s="2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 x14ac:dyDescent="0.3">
      <c r="A482" s="2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 x14ac:dyDescent="0.3">
      <c r="A483" s="2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 x14ac:dyDescent="0.3">
      <c r="A484" s="2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 x14ac:dyDescent="0.3">
      <c r="A485" s="2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 x14ac:dyDescent="0.3">
      <c r="A486" s="2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 x14ac:dyDescent="0.3">
      <c r="A487" s="2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 x14ac:dyDescent="0.3">
      <c r="A488" s="2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 x14ac:dyDescent="0.3">
      <c r="A489" s="2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 x14ac:dyDescent="0.3">
      <c r="A490" s="2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 x14ac:dyDescent="0.3">
      <c r="A491" s="2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 x14ac:dyDescent="0.3">
      <c r="A492" s="2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 x14ac:dyDescent="0.3">
      <c r="A493" s="2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 x14ac:dyDescent="0.3">
      <c r="A494" s="2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 x14ac:dyDescent="0.3">
      <c r="A495" s="2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 x14ac:dyDescent="0.3">
      <c r="A496" s="2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 x14ac:dyDescent="0.3">
      <c r="A497" s="2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 x14ac:dyDescent="0.3">
      <c r="A498" s="2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 x14ac:dyDescent="0.3">
      <c r="A499" s="2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 x14ac:dyDescent="0.3">
      <c r="A500" s="2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 x14ac:dyDescent="0.3">
      <c r="A501" s="2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 x14ac:dyDescent="0.3">
      <c r="A502" s="2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 x14ac:dyDescent="0.3">
      <c r="A503" s="2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 x14ac:dyDescent="0.3">
      <c r="A504" s="2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 x14ac:dyDescent="0.3">
      <c r="A505" s="2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 x14ac:dyDescent="0.3">
      <c r="A506" s="2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 x14ac:dyDescent="0.3">
      <c r="A507" s="2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 x14ac:dyDescent="0.3">
      <c r="A508" s="2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 x14ac:dyDescent="0.3">
      <c r="A509" s="2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 x14ac:dyDescent="0.3">
      <c r="A510" s="2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 x14ac:dyDescent="0.3">
      <c r="A511" s="2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 x14ac:dyDescent="0.3">
      <c r="A512" s="2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 x14ac:dyDescent="0.3">
      <c r="A513" s="2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 x14ac:dyDescent="0.3">
      <c r="A514" s="2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 x14ac:dyDescent="0.3">
      <c r="A515" s="2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 x14ac:dyDescent="0.3">
      <c r="A516" s="2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 x14ac:dyDescent="0.3">
      <c r="A517" s="2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 x14ac:dyDescent="0.3">
      <c r="A518" s="2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 x14ac:dyDescent="0.3">
      <c r="A519" s="2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 x14ac:dyDescent="0.3">
      <c r="A520" s="2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 x14ac:dyDescent="0.3">
      <c r="A521" s="2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 x14ac:dyDescent="0.3">
      <c r="A522" s="2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 x14ac:dyDescent="0.3">
      <c r="A523" s="2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 x14ac:dyDescent="0.3">
      <c r="A524" s="2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 x14ac:dyDescent="0.3">
      <c r="A525" s="2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 x14ac:dyDescent="0.3">
      <c r="A526" s="2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 x14ac:dyDescent="0.3">
      <c r="A527" s="2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 x14ac:dyDescent="0.3">
      <c r="A528" s="2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 x14ac:dyDescent="0.3">
      <c r="A529" s="2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 x14ac:dyDescent="0.3">
      <c r="A530" s="2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 x14ac:dyDescent="0.3">
      <c r="A531" s="2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 x14ac:dyDescent="0.3">
      <c r="A532" s="2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 x14ac:dyDescent="0.3">
      <c r="A533" s="2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 x14ac:dyDescent="0.3">
      <c r="A534" s="2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 x14ac:dyDescent="0.3">
      <c r="A535" s="2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 x14ac:dyDescent="0.3">
      <c r="A536" s="2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 x14ac:dyDescent="0.3">
      <c r="A537" s="2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 x14ac:dyDescent="0.3">
      <c r="A538" s="2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 x14ac:dyDescent="0.3">
      <c r="A539" s="2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 x14ac:dyDescent="0.3">
      <c r="A540" s="2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 x14ac:dyDescent="0.3">
      <c r="A541" s="2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 x14ac:dyDescent="0.3">
      <c r="A542" s="2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 x14ac:dyDescent="0.3">
      <c r="A543" s="2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 x14ac:dyDescent="0.3">
      <c r="A544" s="2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 x14ac:dyDescent="0.3">
      <c r="A545" s="2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 x14ac:dyDescent="0.3">
      <c r="A546" s="2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 x14ac:dyDescent="0.3">
      <c r="A547" s="2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 x14ac:dyDescent="0.3">
      <c r="A548" s="2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 x14ac:dyDescent="0.3">
      <c r="A549" s="2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 x14ac:dyDescent="0.3">
      <c r="A550" s="2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 x14ac:dyDescent="0.3">
      <c r="A551" s="2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 x14ac:dyDescent="0.3">
      <c r="A552" s="2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 x14ac:dyDescent="0.3">
      <c r="A553" s="2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 x14ac:dyDescent="0.3">
      <c r="A554" s="2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 x14ac:dyDescent="0.3">
      <c r="A555" s="2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 x14ac:dyDescent="0.3">
      <c r="A556" s="2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 x14ac:dyDescent="0.3">
      <c r="A557" s="2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 x14ac:dyDescent="0.3">
      <c r="A558" s="2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 x14ac:dyDescent="0.3">
      <c r="A559" s="2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 x14ac:dyDescent="0.3">
      <c r="A560" s="2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 x14ac:dyDescent="0.3">
      <c r="A561" s="2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 x14ac:dyDescent="0.3">
      <c r="A562" s="2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 x14ac:dyDescent="0.3">
      <c r="A563" s="2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 x14ac:dyDescent="0.3">
      <c r="A564" s="2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 x14ac:dyDescent="0.3">
      <c r="A565" s="2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 x14ac:dyDescent="0.3">
      <c r="A566" s="2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 x14ac:dyDescent="0.3">
      <c r="A567" s="2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 x14ac:dyDescent="0.3">
      <c r="A568" s="2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 x14ac:dyDescent="0.3">
      <c r="A569" s="2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 x14ac:dyDescent="0.3">
      <c r="A570" s="2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 x14ac:dyDescent="0.3">
      <c r="A571" s="2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 x14ac:dyDescent="0.3">
      <c r="A572" s="2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 x14ac:dyDescent="0.3">
      <c r="A573" s="2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 x14ac:dyDescent="0.3">
      <c r="A574" s="2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 x14ac:dyDescent="0.3">
      <c r="A575" s="2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 x14ac:dyDescent="0.3">
      <c r="A576" s="2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 x14ac:dyDescent="0.3">
      <c r="A577" s="2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 x14ac:dyDescent="0.3">
      <c r="A578" s="2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 x14ac:dyDescent="0.3">
      <c r="A579" s="2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 x14ac:dyDescent="0.3">
      <c r="A580" s="2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 x14ac:dyDescent="0.3">
      <c r="A581" s="2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 x14ac:dyDescent="0.3">
      <c r="A582" s="2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 x14ac:dyDescent="0.3">
      <c r="A583" s="2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 x14ac:dyDescent="0.3">
      <c r="A584" s="2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 x14ac:dyDescent="0.3">
      <c r="A585" s="2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 x14ac:dyDescent="0.3">
      <c r="A586" s="2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 x14ac:dyDescent="0.3">
      <c r="A587" s="2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 x14ac:dyDescent="0.3">
      <c r="A588" s="2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 x14ac:dyDescent="0.3">
      <c r="A589" s="2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 x14ac:dyDescent="0.3">
      <c r="A590" s="2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 x14ac:dyDescent="0.3">
      <c r="A591" s="2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 x14ac:dyDescent="0.3">
      <c r="A592" s="2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 x14ac:dyDescent="0.3">
      <c r="A593" s="2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 x14ac:dyDescent="0.3">
      <c r="A594" s="2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 x14ac:dyDescent="0.3">
      <c r="A595" s="2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 x14ac:dyDescent="0.3">
      <c r="A596" s="2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 x14ac:dyDescent="0.3">
      <c r="A597" s="2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 x14ac:dyDescent="0.3">
      <c r="A598" s="2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 x14ac:dyDescent="0.3">
      <c r="A599" s="2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 x14ac:dyDescent="0.3">
      <c r="A600" s="2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 x14ac:dyDescent="0.3">
      <c r="A601" s="2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 x14ac:dyDescent="0.3">
      <c r="A602" s="2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 x14ac:dyDescent="0.3">
      <c r="A603" s="2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 x14ac:dyDescent="0.3">
      <c r="A604" s="2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 x14ac:dyDescent="0.3">
      <c r="A605" s="2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 x14ac:dyDescent="0.3">
      <c r="A606" s="2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 x14ac:dyDescent="0.3">
      <c r="A607" s="2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 x14ac:dyDescent="0.3">
      <c r="A608" s="2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 x14ac:dyDescent="0.3">
      <c r="A609" s="2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 x14ac:dyDescent="0.3">
      <c r="A610" s="2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 x14ac:dyDescent="0.3">
      <c r="A611" s="2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 x14ac:dyDescent="0.3">
      <c r="A612" s="2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 x14ac:dyDescent="0.3">
      <c r="A613" s="2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 x14ac:dyDescent="0.3">
      <c r="A614" s="2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 x14ac:dyDescent="0.3">
      <c r="A615" s="26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 x14ac:dyDescent="0.3">
      <c r="A616" s="26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 x14ac:dyDescent="0.3">
      <c r="A617" s="26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 x14ac:dyDescent="0.3">
      <c r="A618" s="26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 x14ac:dyDescent="0.3">
      <c r="A619" s="26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 x14ac:dyDescent="0.3">
      <c r="A620" s="26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 x14ac:dyDescent="0.3">
      <c r="A621" s="26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 x14ac:dyDescent="0.3">
      <c r="A622" s="26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 x14ac:dyDescent="0.3">
      <c r="A623" s="26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 x14ac:dyDescent="0.3">
      <c r="A624" s="26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 x14ac:dyDescent="0.3">
      <c r="A625" s="26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 x14ac:dyDescent="0.3">
      <c r="A626" s="26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 x14ac:dyDescent="0.3">
      <c r="A627" s="26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 x14ac:dyDescent="0.3">
      <c r="A628" s="26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 x14ac:dyDescent="0.3">
      <c r="A629" s="26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 x14ac:dyDescent="0.3">
      <c r="A630" s="26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 x14ac:dyDescent="0.3">
      <c r="A631" s="26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 x14ac:dyDescent="0.3">
      <c r="A632" s="26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 x14ac:dyDescent="0.3">
      <c r="A633" s="26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 x14ac:dyDescent="0.3">
      <c r="A634" s="26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 x14ac:dyDescent="0.3">
      <c r="A635" s="26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 x14ac:dyDescent="0.3">
      <c r="A636" s="26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 x14ac:dyDescent="0.3">
      <c r="A637" s="26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 x14ac:dyDescent="0.3">
      <c r="A638" s="26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 x14ac:dyDescent="0.3">
      <c r="A639" s="26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 x14ac:dyDescent="0.3">
      <c r="A640" s="26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 x14ac:dyDescent="0.3">
      <c r="A641" s="26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 x14ac:dyDescent="0.3">
      <c r="A642" s="26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 x14ac:dyDescent="0.3">
      <c r="A643" s="26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 x14ac:dyDescent="0.3">
      <c r="A644" s="26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 x14ac:dyDescent="0.3">
      <c r="A645" s="26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 x14ac:dyDescent="0.3">
      <c r="A646" s="26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 x14ac:dyDescent="0.3">
      <c r="A647" s="26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 x14ac:dyDescent="0.3">
      <c r="A648" s="26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 x14ac:dyDescent="0.3">
      <c r="A649" s="26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 x14ac:dyDescent="0.3">
      <c r="A650" s="26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 x14ac:dyDescent="0.3">
      <c r="A651" s="26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 x14ac:dyDescent="0.3">
      <c r="A652" s="26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 x14ac:dyDescent="0.3">
      <c r="A653" s="26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 x14ac:dyDescent="0.3">
      <c r="A654" s="26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 x14ac:dyDescent="0.3">
      <c r="A655" s="26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 x14ac:dyDescent="0.3">
      <c r="A656" s="26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 x14ac:dyDescent="0.3">
      <c r="A657" s="26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 x14ac:dyDescent="0.3">
      <c r="A658" s="26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 x14ac:dyDescent="0.3">
      <c r="A659" s="26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 x14ac:dyDescent="0.3">
      <c r="A660" s="26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 x14ac:dyDescent="0.3">
      <c r="A661" s="26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 x14ac:dyDescent="0.3">
      <c r="A662" s="26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 x14ac:dyDescent="0.3">
      <c r="A663" s="26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 x14ac:dyDescent="0.3">
      <c r="A664" s="26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 x14ac:dyDescent="0.3">
      <c r="A665" s="26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 x14ac:dyDescent="0.3">
      <c r="A666" s="26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 x14ac:dyDescent="0.3">
      <c r="A667" s="26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 x14ac:dyDescent="0.3">
      <c r="A668" s="26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 x14ac:dyDescent="0.3">
      <c r="A669" s="26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 x14ac:dyDescent="0.3">
      <c r="A670" s="26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 x14ac:dyDescent="0.3">
      <c r="A671" s="26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 x14ac:dyDescent="0.3">
      <c r="A672" s="26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 x14ac:dyDescent="0.3">
      <c r="A673" s="26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 x14ac:dyDescent="0.3">
      <c r="A674" s="26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 x14ac:dyDescent="0.3">
      <c r="A675" s="26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 x14ac:dyDescent="0.3">
      <c r="A676" s="26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 x14ac:dyDescent="0.3">
      <c r="A677" s="26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 x14ac:dyDescent="0.3">
      <c r="A678" s="26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 x14ac:dyDescent="0.3">
      <c r="A679" s="26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 x14ac:dyDescent="0.3">
      <c r="A680" s="26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 x14ac:dyDescent="0.3">
      <c r="A681" s="26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 x14ac:dyDescent="0.3">
      <c r="A682" s="26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 x14ac:dyDescent="0.3">
      <c r="A683" s="26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 x14ac:dyDescent="0.3">
      <c r="A684" s="26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 x14ac:dyDescent="0.3">
      <c r="A685" s="26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 x14ac:dyDescent="0.3">
      <c r="A686" s="26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 x14ac:dyDescent="0.3">
      <c r="A687" s="26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 x14ac:dyDescent="0.3">
      <c r="A688" s="26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 x14ac:dyDescent="0.3">
      <c r="A689" s="26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 x14ac:dyDescent="0.3">
      <c r="A690" s="26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 x14ac:dyDescent="0.3">
      <c r="A691" s="26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 x14ac:dyDescent="0.3">
      <c r="A692" s="26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 x14ac:dyDescent="0.3">
      <c r="A693" s="26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 x14ac:dyDescent="0.3">
      <c r="A694" s="26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 x14ac:dyDescent="0.3">
      <c r="A695" s="26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 x14ac:dyDescent="0.3">
      <c r="A696" s="26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 x14ac:dyDescent="0.3">
      <c r="A697" s="26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 x14ac:dyDescent="0.3">
      <c r="A698" s="26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 x14ac:dyDescent="0.3">
      <c r="A699" s="26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 x14ac:dyDescent="0.3">
      <c r="A700" s="26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 x14ac:dyDescent="0.3">
      <c r="A701" s="26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 x14ac:dyDescent="0.3">
      <c r="A702" s="26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 x14ac:dyDescent="0.3">
      <c r="A703" s="26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 x14ac:dyDescent="0.3">
      <c r="A704" s="26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 x14ac:dyDescent="0.3">
      <c r="A705" s="26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 x14ac:dyDescent="0.3">
      <c r="A706" s="26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 x14ac:dyDescent="0.3">
      <c r="A707" s="26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 x14ac:dyDescent="0.3">
      <c r="A708" s="26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 x14ac:dyDescent="0.3">
      <c r="A709" s="26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 x14ac:dyDescent="0.3">
      <c r="A710" s="26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 x14ac:dyDescent="0.3">
      <c r="A711" s="26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 x14ac:dyDescent="0.3">
      <c r="A712" s="26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 x14ac:dyDescent="0.3">
      <c r="A713" s="26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 x14ac:dyDescent="0.3">
      <c r="A714" s="26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 x14ac:dyDescent="0.3">
      <c r="A715" s="26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 x14ac:dyDescent="0.3">
      <c r="A716" s="26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 x14ac:dyDescent="0.3">
      <c r="A717" s="26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 x14ac:dyDescent="0.3">
      <c r="A718" s="26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 x14ac:dyDescent="0.3">
      <c r="A719" s="26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 x14ac:dyDescent="0.3">
      <c r="A720" s="26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 x14ac:dyDescent="0.3">
      <c r="A721" s="26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 x14ac:dyDescent="0.3">
      <c r="A722" s="26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 x14ac:dyDescent="0.3">
      <c r="A723" s="26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 x14ac:dyDescent="0.3">
      <c r="A724" s="26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 x14ac:dyDescent="0.3">
      <c r="A725" s="26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 x14ac:dyDescent="0.3">
      <c r="A726" s="26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 x14ac:dyDescent="0.3">
      <c r="A727" s="26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 x14ac:dyDescent="0.3">
      <c r="A728" s="26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 x14ac:dyDescent="0.3">
      <c r="A729" s="26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 x14ac:dyDescent="0.3">
      <c r="A730" s="26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 x14ac:dyDescent="0.3">
      <c r="A731" s="26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 x14ac:dyDescent="0.3">
      <c r="A732" s="26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 x14ac:dyDescent="0.3">
      <c r="A733" s="26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 x14ac:dyDescent="0.3">
      <c r="A734" s="26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 x14ac:dyDescent="0.3">
      <c r="A735" s="26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 x14ac:dyDescent="0.3">
      <c r="A736" s="26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 x14ac:dyDescent="0.3">
      <c r="A737" s="26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 x14ac:dyDescent="0.3">
      <c r="A738" s="26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 x14ac:dyDescent="0.3">
      <c r="A739" s="26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 x14ac:dyDescent="0.3">
      <c r="A740" s="26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 x14ac:dyDescent="0.3">
      <c r="A741" s="26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 x14ac:dyDescent="0.3">
      <c r="A742" s="26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 x14ac:dyDescent="0.3">
      <c r="A743" s="26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 x14ac:dyDescent="0.3">
      <c r="A744" s="26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 x14ac:dyDescent="0.3">
      <c r="A745" s="26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 x14ac:dyDescent="0.3">
      <c r="A746" s="26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 x14ac:dyDescent="0.3">
      <c r="A747" s="26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 x14ac:dyDescent="0.3">
      <c r="A748" s="26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 x14ac:dyDescent="0.3">
      <c r="A749" s="26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 x14ac:dyDescent="0.3">
      <c r="A750" s="26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 x14ac:dyDescent="0.3">
      <c r="A751" s="26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 customHeight="1" x14ac:dyDescent="0.3">
      <c r="A752" s="26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 customHeight="1" x14ac:dyDescent="0.3">
      <c r="A753" s="26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 customHeight="1" x14ac:dyDescent="0.3">
      <c r="A754" s="26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 customHeight="1" x14ac:dyDescent="0.3">
      <c r="A755" s="26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 customHeight="1" x14ac:dyDescent="0.3">
      <c r="A756" s="26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 customHeight="1" x14ac:dyDescent="0.3">
      <c r="A757" s="26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 customHeight="1" x14ac:dyDescent="0.3">
      <c r="A758" s="26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 customHeight="1" x14ac:dyDescent="0.3">
      <c r="A759" s="26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 customHeight="1" x14ac:dyDescent="0.3">
      <c r="A760" s="26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 customHeight="1" x14ac:dyDescent="0.3">
      <c r="A761" s="26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 customHeight="1" x14ac:dyDescent="0.3">
      <c r="A762" s="26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 customHeight="1" x14ac:dyDescent="0.3">
      <c r="A763" s="26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 customHeight="1" x14ac:dyDescent="0.3">
      <c r="A764" s="26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 customHeight="1" x14ac:dyDescent="0.3">
      <c r="A765" s="26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 customHeight="1" x14ac:dyDescent="0.3">
      <c r="A766" s="26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 customHeight="1" x14ac:dyDescent="0.3">
      <c r="A767" s="26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 customHeight="1" x14ac:dyDescent="0.3">
      <c r="A768" s="26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 customHeight="1" x14ac:dyDescent="0.3">
      <c r="A769" s="26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 customHeight="1" x14ac:dyDescent="0.3">
      <c r="A770" s="26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 customHeight="1" x14ac:dyDescent="0.3">
      <c r="A771" s="26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 customHeight="1" x14ac:dyDescent="0.3">
      <c r="A772" s="26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 customHeight="1" x14ac:dyDescent="0.3">
      <c r="A773" s="26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 customHeight="1" x14ac:dyDescent="0.3">
      <c r="A774" s="26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 customHeight="1" x14ac:dyDescent="0.3">
      <c r="A775" s="26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 customHeight="1" x14ac:dyDescent="0.3">
      <c r="A776" s="26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 customHeight="1" x14ac:dyDescent="0.3">
      <c r="A777" s="26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 customHeight="1" x14ac:dyDescent="0.3">
      <c r="A778" s="26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 customHeight="1" x14ac:dyDescent="0.3">
      <c r="A779" s="26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75" customHeight="1" x14ac:dyDescent="0.3">
      <c r="A780" s="26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75" customHeight="1" x14ac:dyDescent="0.3">
      <c r="A781" s="26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75" customHeight="1" x14ac:dyDescent="0.3">
      <c r="A782" s="26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75" customHeight="1" x14ac:dyDescent="0.3">
      <c r="A783" s="26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75" customHeight="1" x14ac:dyDescent="0.3">
      <c r="A784" s="26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75" customHeight="1" x14ac:dyDescent="0.3">
      <c r="A785" s="26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75" customHeight="1" x14ac:dyDescent="0.3">
      <c r="A786" s="26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75" customHeight="1" x14ac:dyDescent="0.3">
      <c r="A787" s="26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75" customHeight="1" x14ac:dyDescent="0.3">
      <c r="A788" s="26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75" customHeight="1" x14ac:dyDescent="0.3">
      <c r="A789" s="26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75" customHeight="1" x14ac:dyDescent="0.3">
      <c r="A790" s="26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75" customHeight="1" x14ac:dyDescent="0.3">
      <c r="A791" s="26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75" customHeight="1" x14ac:dyDescent="0.3">
      <c r="A792" s="26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75" customHeight="1" x14ac:dyDescent="0.3">
      <c r="A793" s="26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75" customHeight="1" x14ac:dyDescent="0.3">
      <c r="A794" s="26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75" customHeight="1" x14ac:dyDescent="0.3">
      <c r="A795" s="26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75" customHeight="1" x14ac:dyDescent="0.3">
      <c r="A796" s="26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75" customHeight="1" x14ac:dyDescent="0.3">
      <c r="A797" s="26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75" customHeight="1" x14ac:dyDescent="0.3">
      <c r="A798" s="26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75" customHeight="1" x14ac:dyDescent="0.3">
      <c r="A799" s="26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75" customHeight="1" x14ac:dyDescent="0.3">
      <c r="A800" s="26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75" customHeight="1" x14ac:dyDescent="0.3">
      <c r="A801" s="26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75" customHeight="1" x14ac:dyDescent="0.3">
      <c r="A802" s="26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75" customHeight="1" x14ac:dyDescent="0.3">
      <c r="A803" s="26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75" customHeight="1" x14ac:dyDescent="0.3">
      <c r="A804" s="26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75" customHeight="1" x14ac:dyDescent="0.3">
      <c r="A805" s="26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75" customHeight="1" x14ac:dyDescent="0.3">
      <c r="A806" s="26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75" customHeight="1" x14ac:dyDescent="0.3">
      <c r="A807" s="26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75" customHeight="1" x14ac:dyDescent="0.3">
      <c r="A808" s="26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75" customHeight="1" x14ac:dyDescent="0.3">
      <c r="A809" s="26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75" customHeight="1" x14ac:dyDescent="0.3">
      <c r="A810" s="26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75" customHeight="1" x14ac:dyDescent="0.3">
      <c r="A811" s="26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75" customHeight="1" x14ac:dyDescent="0.3">
      <c r="A812" s="26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75" customHeight="1" x14ac:dyDescent="0.3">
      <c r="A813" s="26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75" customHeight="1" x14ac:dyDescent="0.3">
      <c r="A814" s="26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75" customHeight="1" x14ac:dyDescent="0.3">
      <c r="A815" s="26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75" customHeight="1" x14ac:dyDescent="0.3">
      <c r="A816" s="26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75" customHeight="1" x14ac:dyDescent="0.3">
      <c r="A817" s="26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75" customHeight="1" x14ac:dyDescent="0.3">
      <c r="A818" s="26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75" customHeight="1" x14ac:dyDescent="0.3">
      <c r="A819" s="26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75" customHeight="1" x14ac:dyDescent="0.3">
      <c r="A820" s="26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75" customHeight="1" x14ac:dyDescent="0.3">
      <c r="A821" s="26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75" customHeight="1" x14ac:dyDescent="0.3">
      <c r="A822" s="26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75" customHeight="1" x14ac:dyDescent="0.3">
      <c r="A823" s="26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75" customHeight="1" x14ac:dyDescent="0.3">
      <c r="A824" s="26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75" customHeight="1" x14ac:dyDescent="0.3">
      <c r="A825" s="26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75" customHeight="1" x14ac:dyDescent="0.3">
      <c r="A826" s="26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75" customHeight="1" x14ac:dyDescent="0.3">
      <c r="A827" s="26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75" customHeight="1" x14ac:dyDescent="0.3">
      <c r="A828" s="26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75" customHeight="1" x14ac:dyDescent="0.3">
      <c r="A829" s="26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75" customHeight="1" x14ac:dyDescent="0.3">
      <c r="A830" s="26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75" customHeight="1" x14ac:dyDescent="0.3">
      <c r="A831" s="26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75" customHeight="1" x14ac:dyDescent="0.3">
      <c r="A832" s="26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75" customHeight="1" x14ac:dyDescent="0.3">
      <c r="A833" s="26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75" customHeight="1" x14ac:dyDescent="0.3">
      <c r="A834" s="26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75" customHeight="1" x14ac:dyDescent="0.3">
      <c r="A835" s="26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75" customHeight="1" x14ac:dyDescent="0.3">
      <c r="A836" s="26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75" customHeight="1" x14ac:dyDescent="0.3">
      <c r="A837" s="26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75" customHeight="1" x14ac:dyDescent="0.3">
      <c r="A838" s="26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75" customHeight="1" x14ac:dyDescent="0.3">
      <c r="A839" s="26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75" customHeight="1" x14ac:dyDescent="0.3">
      <c r="A840" s="26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75" customHeight="1" x14ac:dyDescent="0.3">
      <c r="A841" s="26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75" customHeight="1" x14ac:dyDescent="0.3">
      <c r="A842" s="26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75" customHeight="1" x14ac:dyDescent="0.3">
      <c r="A843" s="26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75" customHeight="1" x14ac:dyDescent="0.3">
      <c r="A844" s="26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75" customHeight="1" x14ac:dyDescent="0.3">
      <c r="A845" s="26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75" customHeight="1" x14ac:dyDescent="0.3">
      <c r="A846" s="26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75" customHeight="1" x14ac:dyDescent="0.3">
      <c r="A847" s="26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75" customHeight="1" x14ac:dyDescent="0.3">
      <c r="A848" s="26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75" customHeight="1" x14ac:dyDescent="0.3">
      <c r="A849" s="26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75" customHeight="1" x14ac:dyDescent="0.3">
      <c r="A850" s="26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75" customHeight="1" x14ac:dyDescent="0.3">
      <c r="A851" s="26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75" customHeight="1" x14ac:dyDescent="0.3">
      <c r="A852" s="26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75" customHeight="1" x14ac:dyDescent="0.3">
      <c r="A853" s="26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75" customHeight="1" x14ac:dyDescent="0.3">
      <c r="A854" s="26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75" customHeight="1" x14ac:dyDescent="0.3">
      <c r="A855" s="26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75" customHeight="1" x14ac:dyDescent="0.3">
      <c r="A856" s="26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75" customHeight="1" x14ac:dyDescent="0.3">
      <c r="A857" s="26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75" customHeight="1" x14ac:dyDescent="0.3">
      <c r="A858" s="26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75" customHeight="1" x14ac:dyDescent="0.3">
      <c r="A859" s="26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75" customHeight="1" x14ac:dyDescent="0.3">
      <c r="A860" s="26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75" customHeight="1" x14ac:dyDescent="0.3">
      <c r="A861" s="26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75" customHeight="1" x14ac:dyDescent="0.3">
      <c r="A862" s="26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75" customHeight="1" x14ac:dyDescent="0.3">
      <c r="A863" s="26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75" customHeight="1" x14ac:dyDescent="0.3">
      <c r="A864" s="26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75" customHeight="1" x14ac:dyDescent="0.3">
      <c r="A865" s="26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75" customHeight="1" x14ac:dyDescent="0.3">
      <c r="A866" s="26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75" customHeight="1" x14ac:dyDescent="0.3">
      <c r="A867" s="26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75" customHeight="1" x14ac:dyDescent="0.3">
      <c r="A868" s="26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75" customHeight="1" x14ac:dyDescent="0.3">
      <c r="A869" s="26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75" customHeight="1" x14ac:dyDescent="0.3">
      <c r="A870" s="26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75" customHeight="1" x14ac:dyDescent="0.3">
      <c r="A871" s="26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75" customHeight="1" x14ac:dyDescent="0.3">
      <c r="A872" s="26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75" customHeight="1" x14ac:dyDescent="0.3">
      <c r="A873" s="26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75" customHeight="1" x14ac:dyDescent="0.3">
      <c r="A874" s="26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75" customHeight="1" x14ac:dyDescent="0.3">
      <c r="A875" s="26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75" customHeight="1" x14ac:dyDescent="0.3">
      <c r="A876" s="26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75" customHeight="1" x14ac:dyDescent="0.3">
      <c r="A877" s="26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75" customHeight="1" x14ac:dyDescent="0.3">
      <c r="A878" s="26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75" customHeight="1" x14ac:dyDescent="0.3">
      <c r="A879" s="26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75" customHeight="1" x14ac:dyDescent="0.3">
      <c r="A880" s="26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75" customHeight="1" x14ac:dyDescent="0.3">
      <c r="A881" s="26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75" customHeight="1" x14ac:dyDescent="0.3">
      <c r="A882" s="26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75" customHeight="1" x14ac:dyDescent="0.3">
      <c r="A883" s="26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75" customHeight="1" x14ac:dyDescent="0.3">
      <c r="A884" s="26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75" customHeight="1" x14ac:dyDescent="0.3">
      <c r="A885" s="26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75" customHeight="1" x14ac:dyDescent="0.3">
      <c r="A886" s="26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75" customHeight="1" x14ac:dyDescent="0.3">
      <c r="A887" s="26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75" customHeight="1" x14ac:dyDescent="0.3">
      <c r="A888" s="26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75" customHeight="1" x14ac:dyDescent="0.3">
      <c r="A889" s="26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75" customHeight="1" x14ac:dyDescent="0.3">
      <c r="A890" s="26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75" customHeight="1" x14ac:dyDescent="0.3">
      <c r="A891" s="26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75" customHeight="1" x14ac:dyDescent="0.3">
      <c r="A892" s="26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75" customHeight="1" x14ac:dyDescent="0.3">
      <c r="A893" s="26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75" customHeight="1" x14ac:dyDescent="0.3">
      <c r="A894" s="26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75" customHeight="1" x14ac:dyDescent="0.3">
      <c r="A895" s="26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75" customHeight="1" x14ac:dyDescent="0.3">
      <c r="A896" s="26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75" customHeight="1" x14ac:dyDescent="0.3">
      <c r="A897" s="26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75" customHeight="1" x14ac:dyDescent="0.3">
      <c r="A898" s="26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75" customHeight="1" x14ac:dyDescent="0.3">
      <c r="A899" s="26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75" customHeight="1" x14ac:dyDescent="0.3">
      <c r="A900" s="26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75" customHeight="1" x14ac:dyDescent="0.3">
      <c r="A901" s="26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75" customHeight="1" x14ac:dyDescent="0.3">
      <c r="A902" s="26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75" customHeight="1" x14ac:dyDescent="0.3">
      <c r="A903" s="26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75" customHeight="1" x14ac:dyDescent="0.3">
      <c r="A904" s="26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75" customHeight="1" x14ac:dyDescent="0.3">
      <c r="A905" s="26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75" customHeight="1" x14ac:dyDescent="0.3">
      <c r="A906" s="26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75" customHeight="1" x14ac:dyDescent="0.3">
      <c r="A907" s="26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75" customHeight="1" x14ac:dyDescent="0.3">
      <c r="A908" s="26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75" customHeight="1" x14ac:dyDescent="0.3">
      <c r="A909" s="26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75" customHeight="1" x14ac:dyDescent="0.3">
      <c r="A910" s="26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.75" customHeight="1" x14ac:dyDescent="0.3">
      <c r="A911" s="26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.75" customHeight="1" x14ac:dyDescent="0.3">
      <c r="A912" s="26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.75" customHeight="1" x14ac:dyDescent="0.3">
      <c r="A913" s="26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.75" customHeight="1" x14ac:dyDescent="0.3">
      <c r="A914" s="26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.75" customHeight="1" x14ac:dyDescent="0.3">
      <c r="A915" s="26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.75" customHeight="1" x14ac:dyDescent="0.3">
      <c r="A916" s="26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.75" customHeight="1" x14ac:dyDescent="0.3">
      <c r="A917" s="26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.75" customHeight="1" x14ac:dyDescent="0.3">
      <c r="A918" s="26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.75" customHeight="1" x14ac:dyDescent="0.3">
      <c r="A919" s="26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.75" customHeight="1" x14ac:dyDescent="0.3">
      <c r="A920" s="26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.75" customHeight="1" x14ac:dyDescent="0.3">
      <c r="A921" s="26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.75" customHeight="1" x14ac:dyDescent="0.3">
      <c r="A922" s="26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.75" customHeight="1" x14ac:dyDescent="0.3">
      <c r="A923" s="26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.75" customHeight="1" x14ac:dyDescent="0.3">
      <c r="A924" s="26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.75" customHeight="1" x14ac:dyDescent="0.3">
      <c r="A925" s="26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.75" customHeight="1" x14ac:dyDescent="0.3">
      <c r="A926" s="26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.75" customHeight="1" x14ac:dyDescent="0.3">
      <c r="A927" s="26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.75" customHeight="1" x14ac:dyDescent="0.3">
      <c r="A928" s="26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.75" customHeight="1" x14ac:dyDescent="0.3">
      <c r="A929" s="26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.75" customHeight="1" x14ac:dyDescent="0.3">
      <c r="A930" s="26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.75" customHeight="1" x14ac:dyDescent="0.3">
      <c r="A931" s="26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.75" customHeight="1" x14ac:dyDescent="0.3">
      <c r="A932" s="26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.75" customHeight="1" x14ac:dyDescent="0.3">
      <c r="A933" s="26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.75" customHeight="1" x14ac:dyDescent="0.3">
      <c r="A934" s="26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.75" customHeight="1" x14ac:dyDescent="0.3">
      <c r="A935" s="26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.75" customHeight="1" x14ac:dyDescent="0.3">
      <c r="A936" s="26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.75" customHeight="1" x14ac:dyDescent="0.3">
      <c r="A937" s="26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.75" customHeight="1" x14ac:dyDescent="0.3">
      <c r="A938" s="26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.75" customHeight="1" x14ac:dyDescent="0.3">
      <c r="A939" s="26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.75" customHeight="1" x14ac:dyDescent="0.3">
      <c r="A940" s="26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.75" customHeight="1" x14ac:dyDescent="0.3">
      <c r="A941" s="26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.75" customHeight="1" x14ac:dyDescent="0.3">
      <c r="A942" s="26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.75" customHeight="1" x14ac:dyDescent="0.3">
      <c r="A943" s="26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.75" customHeight="1" x14ac:dyDescent="0.3">
      <c r="A944" s="26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.75" customHeight="1" x14ac:dyDescent="0.3">
      <c r="A945" s="26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.75" customHeight="1" x14ac:dyDescent="0.3">
      <c r="A946" s="26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.75" customHeight="1" x14ac:dyDescent="0.3">
      <c r="A947" s="26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.75" customHeight="1" x14ac:dyDescent="0.3">
      <c r="A948" s="26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.75" customHeight="1" x14ac:dyDescent="0.3">
      <c r="A949" s="26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.75" customHeight="1" x14ac:dyDescent="0.3">
      <c r="A950" s="26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.75" customHeight="1" x14ac:dyDescent="0.3">
      <c r="A951" s="26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.75" customHeight="1" x14ac:dyDescent="0.3">
      <c r="A952" s="26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.75" customHeight="1" x14ac:dyDescent="0.3">
      <c r="A953" s="26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.75" customHeight="1" x14ac:dyDescent="0.3">
      <c r="A954" s="26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.75" customHeight="1" x14ac:dyDescent="0.3">
      <c r="A955" s="26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.75" customHeight="1" x14ac:dyDescent="0.3">
      <c r="A956" s="26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.75" customHeight="1" x14ac:dyDescent="0.3">
      <c r="A957" s="26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.75" customHeight="1" x14ac:dyDescent="0.3">
      <c r="A958" s="26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.75" customHeight="1" x14ac:dyDescent="0.3">
      <c r="A959" s="26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.75" customHeight="1" x14ac:dyDescent="0.3">
      <c r="A960" s="26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.75" customHeight="1" x14ac:dyDescent="0.3">
      <c r="A961" s="26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.75" customHeight="1" x14ac:dyDescent="0.3">
      <c r="A962" s="26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.75" customHeight="1" x14ac:dyDescent="0.3">
      <c r="A963" s="26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.75" customHeight="1" x14ac:dyDescent="0.3">
      <c r="A964" s="26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.75" customHeight="1" x14ac:dyDescent="0.3">
      <c r="A965" s="26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.75" customHeight="1" x14ac:dyDescent="0.3">
      <c r="A966" s="26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.75" customHeight="1" x14ac:dyDescent="0.3">
      <c r="A967" s="26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.75" customHeight="1" x14ac:dyDescent="0.3">
      <c r="A968" s="26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.75" customHeight="1" x14ac:dyDescent="0.3">
      <c r="A969" s="26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.75" customHeight="1" x14ac:dyDescent="0.3">
      <c r="A970" s="26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.75" customHeight="1" x14ac:dyDescent="0.3">
      <c r="A971" s="26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.75" customHeight="1" x14ac:dyDescent="0.3">
      <c r="A972" s="26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.75" customHeight="1" x14ac:dyDescent="0.3">
      <c r="A973" s="26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.75" customHeight="1" x14ac:dyDescent="0.3">
      <c r="A974" s="26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.75" customHeight="1" x14ac:dyDescent="0.3">
      <c r="A975" s="26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.75" customHeight="1" x14ac:dyDescent="0.3">
      <c r="A976" s="26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.75" customHeight="1" x14ac:dyDescent="0.3">
      <c r="A977" s="26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.75" customHeight="1" x14ac:dyDescent="0.3">
      <c r="A978" s="26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.75" customHeight="1" x14ac:dyDescent="0.3">
      <c r="A979" s="26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.75" customHeight="1" x14ac:dyDescent="0.3">
      <c r="A980" s="26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.75" customHeight="1" x14ac:dyDescent="0.3">
      <c r="A981" s="26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.75" customHeight="1" x14ac:dyDescent="0.3">
      <c r="A982" s="26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.75" customHeight="1" x14ac:dyDescent="0.3">
      <c r="A983" s="26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.75" customHeight="1" x14ac:dyDescent="0.3">
      <c r="A984" s="26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.75" customHeight="1" x14ac:dyDescent="0.3">
      <c r="A985" s="26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.75" customHeight="1" x14ac:dyDescent="0.3">
      <c r="A986" s="26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.75" customHeight="1" x14ac:dyDescent="0.3">
      <c r="A987" s="26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.75" customHeight="1" x14ac:dyDescent="0.3">
      <c r="A988" s="26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.75" customHeight="1" x14ac:dyDescent="0.3">
      <c r="A989" s="26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.75" customHeight="1" x14ac:dyDescent="0.3">
      <c r="A990" s="26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.75" customHeight="1" x14ac:dyDescent="0.3">
      <c r="A991" s="26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.75" customHeight="1" x14ac:dyDescent="0.3">
      <c r="A992" s="26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.75" customHeight="1" x14ac:dyDescent="0.3">
      <c r="A993" s="26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.75" customHeight="1" x14ac:dyDescent="0.3">
      <c r="A994" s="26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.75" customHeight="1" x14ac:dyDescent="0.3">
      <c r="A995" s="26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.75" customHeight="1" x14ac:dyDescent="0.3">
      <c r="A996" s="26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.75" customHeight="1" x14ac:dyDescent="0.3">
      <c r="A997" s="26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.75" customHeight="1" x14ac:dyDescent="0.3">
      <c r="A998" s="26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.75" customHeight="1" x14ac:dyDescent="0.3">
      <c r="A999" s="26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.75" customHeight="1" x14ac:dyDescent="0.3">
      <c r="A1000" s="26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cEI+PmdJUOYwxJ+qFd8W/etOZsP/w/w2fPozkg8ZupGN5IIt+N+ju/j1O9SGZ6Flg5OmEThTdUDDNmrPuB7Xqg==" saltValue="ZJSPfTYKKurJ2eN9CuCJmg==" spinCount="100000" sheet="1" objects="1" scenarios="1"/>
  <conditionalFormatting sqref="C2">
    <cfRule type="cellIs" dxfId="24" priority="1" operator="greaterThan">
      <formula>$B$2</formula>
    </cfRule>
    <cfRule type="cellIs" dxfId="23" priority="2" operator="lessThan">
      <formula>$B$2</formula>
    </cfRule>
    <cfRule type="cellIs" dxfId="22" priority="3" operator="lessThan">
      <formula>$B$2</formula>
    </cfRule>
  </conditionalFormatting>
  <conditionalFormatting sqref="C3">
    <cfRule type="cellIs" dxfId="21" priority="4" operator="greaterThan">
      <formula>$B$3</formula>
    </cfRule>
    <cfRule type="cellIs" dxfId="20" priority="5" operator="lessThan">
      <formula>$B$3</formula>
    </cfRule>
  </conditionalFormatting>
  <conditionalFormatting sqref="C4">
    <cfRule type="cellIs" dxfId="19" priority="6" operator="greaterThan">
      <formula>$B$4</formula>
    </cfRule>
    <cfRule type="cellIs" dxfId="18" priority="7" operator="lessThan">
      <formula>$B$4</formula>
    </cfRule>
  </conditionalFormatting>
  <conditionalFormatting sqref="C5">
    <cfRule type="cellIs" dxfId="17" priority="8" operator="greaterThan">
      <formula>$B$5</formula>
    </cfRule>
    <cfRule type="cellIs" dxfId="16" priority="9" operator="lessThan">
      <formula>$B$5</formula>
    </cfRule>
  </conditionalFormatting>
  <conditionalFormatting sqref="C6">
    <cfRule type="cellIs" dxfId="15" priority="10" operator="lessThan">
      <formula>$B$6</formula>
    </cfRule>
    <cfRule type="cellIs" dxfId="14" priority="11" operator="greaterThan">
      <formula>$B$6</formula>
    </cfRule>
  </conditionalFormatting>
  <conditionalFormatting sqref="C7">
    <cfRule type="cellIs" dxfId="13" priority="12" operator="greaterThan">
      <formula>$B$7</formula>
    </cfRule>
    <cfRule type="cellIs" dxfId="12" priority="13" operator="lessThan">
      <formula>$B$7</formula>
    </cfRule>
  </conditionalFormatting>
  <conditionalFormatting sqref="G2">
    <cfRule type="cellIs" dxfId="11" priority="14" operator="greaterThan">
      <formula>$F$2</formula>
    </cfRule>
    <cfRule type="cellIs" dxfId="10" priority="15" operator="lessThan">
      <formula>$F$2</formula>
    </cfRule>
  </conditionalFormatting>
  <conditionalFormatting sqref="G3">
    <cfRule type="cellIs" dxfId="9" priority="16" operator="greaterThan">
      <formula>$F$3</formula>
    </cfRule>
    <cfRule type="cellIs" dxfId="8" priority="17" operator="lessThan">
      <formula>$F$3</formula>
    </cfRule>
  </conditionalFormatting>
  <conditionalFormatting sqref="G4">
    <cfRule type="cellIs" dxfId="7" priority="18" operator="lessThan">
      <formula>1</formula>
    </cfRule>
    <cfRule type="cellIs" dxfId="6" priority="19" operator="greaterThan">
      <formula>1</formula>
    </cfRule>
  </conditionalFormatting>
  <conditionalFormatting sqref="G5">
    <cfRule type="cellIs" dxfId="5" priority="20" operator="lessThan">
      <formula>$F$5</formula>
    </cfRule>
    <cfRule type="cellIs" dxfId="4" priority="21" operator="greaterThan">
      <formula>$F$5</formula>
    </cfRule>
  </conditionalFormatting>
  <conditionalFormatting sqref="G6">
    <cfRule type="cellIs" dxfId="3" priority="22" operator="lessThan">
      <formula>$F$6</formula>
    </cfRule>
    <cfRule type="cellIs" dxfId="2" priority="23" operator="greaterThan">
      <formula>$F$6</formula>
    </cfRule>
  </conditionalFormatting>
  <conditionalFormatting sqref="G7">
    <cfRule type="cellIs" dxfId="1" priority="24" operator="lessThan">
      <formula>$F$7</formula>
    </cfRule>
    <cfRule type="cellIs" dxfId="0" priority="25" operator="greaterThan">
      <formula>$F$7</formula>
    </cfRule>
  </conditionalFormatting>
  <pageMargins left="0.7" right="0.7" top="0.75" bottom="0.75" header="0" footer="0"/>
  <pageSetup scale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Z1000"/>
  <sheetViews>
    <sheetView workbookViewId="0">
      <selection activeCell="B6" sqref="B6"/>
    </sheetView>
  </sheetViews>
  <sheetFormatPr defaultColWidth="14.44140625" defaultRowHeight="15" customHeight="1" x14ac:dyDescent="0.3"/>
  <cols>
    <col min="1" max="1" width="34.33203125" customWidth="1"/>
    <col min="2" max="3" width="14" customWidth="1"/>
    <col min="4" max="4" width="35.44140625" customWidth="1"/>
    <col min="5" max="6" width="11.33203125" customWidth="1"/>
    <col min="7" max="26" width="9" customWidth="1"/>
  </cols>
  <sheetData>
    <row r="1" spans="1:26" ht="12.75" customHeight="1" x14ac:dyDescent="0.3">
      <c r="A1" s="26" t="s">
        <v>145</v>
      </c>
      <c r="B1" s="104" t="s">
        <v>146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 x14ac:dyDescent="0.3">
      <c r="A2" s="105" t="s">
        <v>147</v>
      </c>
      <c r="B2" s="106"/>
      <c r="C2" s="10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 x14ac:dyDescent="0.3">
      <c r="A3" s="108" t="s">
        <v>6</v>
      </c>
      <c r="B3" s="109">
        <f t="shared" ref="B3:B5" si="0">C3</f>
        <v>2</v>
      </c>
      <c r="C3" s="110">
        <f>'Plan daffaires - Objectif'!B13</f>
        <v>2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75" customHeight="1" x14ac:dyDescent="0.3">
      <c r="A4" s="111" t="s">
        <v>7</v>
      </c>
      <c r="B4" s="112">
        <f t="shared" si="0"/>
        <v>1</v>
      </c>
      <c r="C4" s="20">
        <f>'Plan daffaires - Objectif'!B14</f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75" customHeight="1" x14ac:dyDescent="0.3">
      <c r="A5" s="111" t="s">
        <v>96</v>
      </c>
      <c r="B5" s="112">
        <f t="shared" si="0"/>
        <v>42.300000000000004</v>
      </c>
      <c r="C5" s="20">
        <f>'Plan daffaires - Objectif'!B18</f>
        <v>42.300000000000004</v>
      </c>
      <c r="D5" s="7" t="s">
        <v>148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customHeight="1" x14ac:dyDescent="0.3">
      <c r="A6" s="113" t="s">
        <v>8</v>
      </c>
      <c r="B6" s="114">
        <f>'Plan daffaires - Objectif'!B15</f>
        <v>45597</v>
      </c>
      <c r="C6" s="115">
        <f>'Plan daffaires - Objectif'!B15</f>
        <v>45597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75" customHeight="1" x14ac:dyDescent="0.3">
      <c r="A7" s="116" t="s">
        <v>118</v>
      </c>
      <c r="B7" s="109">
        <f t="shared" ref="B7:B8" si="1">C7</f>
        <v>308437.50000000006</v>
      </c>
      <c r="C7" s="110">
        <f>'Plan daffaires - Objectif'!B41</f>
        <v>308437.50000000006</v>
      </c>
      <c r="D7" s="104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 customHeight="1" x14ac:dyDescent="0.3">
      <c r="A8" s="117" t="s">
        <v>149</v>
      </c>
      <c r="B8" s="118">
        <f t="shared" si="1"/>
        <v>0.35</v>
      </c>
      <c r="C8" s="31">
        <f>'Plan daffaires - Objectif'!C42</f>
        <v>0.35</v>
      </c>
      <c r="D8" s="104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3">
      <c r="A9" s="117" t="s">
        <v>150</v>
      </c>
      <c r="B9" s="112">
        <f>B11</f>
        <v>200484.37500000006</v>
      </c>
      <c r="C9" s="20">
        <f>C7*(1-C8)</f>
        <v>200484.37500000006</v>
      </c>
      <c r="D9" s="104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3">
      <c r="A10" s="117" t="s">
        <v>151</v>
      </c>
      <c r="B10" s="118">
        <f t="shared" ref="B10:B11" si="2">C10</f>
        <v>0</v>
      </c>
      <c r="C10" s="31">
        <f>'Plan daffaires - Objectif'!C47</f>
        <v>0</v>
      </c>
      <c r="D10" s="104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75" customHeight="1" x14ac:dyDescent="0.3">
      <c r="A11" s="119" t="s">
        <v>152</v>
      </c>
      <c r="B11" s="120">
        <f t="shared" si="2"/>
        <v>200484.37500000006</v>
      </c>
      <c r="C11" s="121">
        <f>C9*(1-C10)</f>
        <v>200484.37500000006</v>
      </c>
      <c r="D11" s="104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75" customHeight="1" x14ac:dyDescent="0.3">
      <c r="A12" s="116" t="s">
        <v>102</v>
      </c>
      <c r="B12" s="109">
        <f>B5*C12</f>
        <v>211.50000000000003</v>
      </c>
      <c r="C12" s="122">
        <f>'Plan daffaires - Objectif'!B19</f>
        <v>5</v>
      </c>
      <c r="D12" s="7" t="s">
        <v>153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75" customHeight="1" x14ac:dyDescent="0.3">
      <c r="A13" s="117" t="s">
        <v>103</v>
      </c>
      <c r="B13" s="112">
        <f>B12*C13</f>
        <v>634.50000000000011</v>
      </c>
      <c r="C13" s="9">
        <f>'Plan daffaires - Objectif'!B20</f>
        <v>3</v>
      </c>
      <c r="D13" s="7" t="s">
        <v>154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3">
      <c r="A14" s="117" t="s">
        <v>104</v>
      </c>
      <c r="B14" s="112">
        <f>C14*B12</f>
        <v>5076.0000000000009</v>
      </c>
      <c r="C14" s="9">
        <f>'Plan daffaires - Objectif'!B23</f>
        <v>24</v>
      </c>
      <c r="D14" s="7" t="s">
        <v>125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3">
      <c r="A15" s="117" t="s">
        <v>105</v>
      </c>
      <c r="B15" s="112">
        <f>B14/C15</f>
        <v>52.875000000000007</v>
      </c>
      <c r="C15" s="123">
        <f>'Plan daffaires - Objectif'!C32</f>
        <v>96</v>
      </c>
      <c r="D15" s="7" t="s">
        <v>155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">
      <c r="A16" s="117" t="s">
        <v>156</v>
      </c>
      <c r="B16" s="112">
        <f>C16</f>
        <v>26.437500000000004</v>
      </c>
      <c r="C16" s="20">
        <f>'Plan daffaires - Objectif'!B33</f>
        <v>26.437500000000004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">
      <c r="A17" s="117" t="s">
        <v>141</v>
      </c>
      <c r="B17" s="112">
        <f>C17*B16</f>
        <v>5.2875000000000014</v>
      </c>
      <c r="C17" s="31">
        <f>'Plan daffaires - Objectif'!C36</f>
        <v>0.2</v>
      </c>
      <c r="D17" s="7" t="s">
        <v>157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3">
      <c r="A18" s="117" t="s">
        <v>34</v>
      </c>
      <c r="B18" s="112">
        <f>B16*C18</f>
        <v>2.6437500000000007</v>
      </c>
      <c r="C18" s="31">
        <f>'Plan daffaires - Objectif'!C37</f>
        <v>0.1</v>
      </c>
      <c r="D18" s="7" t="s">
        <v>158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3">
      <c r="A19" s="117" t="s">
        <v>142</v>
      </c>
      <c r="B19" s="112">
        <f t="shared" ref="B19:B20" si="3">B15*C19</f>
        <v>26.437500000000004</v>
      </c>
      <c r="C19" s="31">
        <f>'Plan daffaires - Objectif'!C34</f>
        <v>0.5</v>
      </c>
      <c r="D19" s="7" t="s">
        <v>159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75" customHeight="1" x14ac:dyDescent="0.3">
      <c r="A20" s="117" t="s">
        <v>32</v>
      </c>
      <c r="B20" s="112">
        <f t="shared" si="3"/>
        <v>26.437500000000004</v>
      </c>
      <c r="C20" s="31">
        <f>'Plan daffaires - Objectif'!C35</f>
        <v>1</v>
      </c>
      <c r="D20" s="7" t="s">
        <v>160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.75" customHeight="1" x14ac:dyDescent="0.3">
      <c r="A21" s="117" t="s">
        <v>112</v>
      </c>
      <c r="B21" s="112">
        <f>B16-B17-B18</f>
        <v>18.506250000000001</v>
      </c>
      <c r="C21" s="31">
        <f>'Plan daffaires - Objectif'!C38</f>
        <v>0.70000000000000007</v>
      </c>
      <c r="D21" s="7" t="s">
        <v>161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75" customHeight="1" x14ac:dyDescent="0.3">
      <c r="A22" s="117" t="s">
        <v>143</v>
      </c>
      <c r="B22" s="124">
        <f>B16*C22</f>
        <v>10.575000000000003</v>
      </c>
      <c r="C22" s="31">
        <f>'Plan daffaires - Objectif'!C39</f>
        <v>0.4</v>
      </c>
      <c r="D22" s="7" t="s">
        <v>162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 x14ac:dyDescent="0.3">
      <c r="A23" s="117" t="s">
        <v>144</v>
      </c>
      <c r="B23" s="112">
        <f>B21+B22</f>
        <v>29.081250000000004</v>
      </c>
      <c r="C23" s="123">
        <f>B23</f>
        <v>29.081250000000004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3">
      <c r="A24" s="113" t="s">
        <v>163</v>
      </c>
      <c r="B24" s="120">
        <f>C24</f>
        <v>10000</v>
      </c>
      <c r="C24" s="121">
        <f>'Plan daffaires - Objectif'!B16</f>
        <v>10000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3">
      <c r="A25" s="26"/>
      <c r="B25" s="49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 x14ac:dyDescent="0.3">
      <c r="A26" s="26"/>
      <c r="B26" s="49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customHeight="1" x14ac:dyDescent="0.3">
      <c r="A27" s="26"/>
      <c r="B27" s="49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customHeight="1" x14ac:dyDescent="0.3">
      <c r="A28" s="26"/>
      <c r="B28" s="49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customHeight="1" x14ac:dyDescent="0.3">
      <c r="A29" s="26"/>
      <c r="B29" s="4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 x14ac:dyDescent="0.3">
      <c r="A30" s="26"/>
      <c r="B30" s="49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 x14ac:dyDescent="0.3">
      <c r="A31" s="26"/>
      <c r="B31" s="49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 x14ac:dyDescent="0.3">
      <c r="A32" s="26"/>
      <c r="B32" s="49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 x14ac:dyDescent="0.3">
      <c r="A33" s="26"/>
      <c r="B33" s="49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 x14ac:dyDescent="0.3">
      <c r="A34" s="26"/>
      <c r="B34" s="49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 x14ac:dyDescent="0.3">
      <c r="A35" s="26"/>
      <c r="B35" s="4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 x14ac:dyDescent="0.3">
      <c r="A36" s="26"/>
      <c r="B36" s="4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 x14ac:dyDescent="0.3">
      <c r="A37" s="26"/>
      <c r="B37" s="49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 x14ac:dyDescent="0.3">
      <c r="A38" s="26"/>
      <c r="B38" s="49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 x14ac:dyDescent="0.3">
      <c r="A39" s="26"/>
      <c r="B39" s="49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 x14ac:dyDescent="0.3">
      <c r="A40" s="26"/>
      <c r="B40" s="49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 x14ac:dyDescent="0.3">
      <c r="A41" s="26"/>
      <c r="B41" s="49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 x14ac:dyDescent="0.3">
      <c r="A42" s="26"/>
      <c r="B42" s="49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 x14ac:dyDescent="0.3">
      <c r="A43" s="26"/>
      <c r="B43" s="49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 x14ac:dyDescent="0.3">
      <c r="A44" s="26"/>
      <c r="B44" s="49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 x14ac:dyDescent="0.3">
      <c r="A45" s="26"/>
      <c r="B45" s="49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 x14ac:dyDescent="0.3">
      <c r="A46" s="26"/>
      <c r="B46" s="49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 x14ac:dyDescent="0.3">
      <c r="A47" s="26"/>
      <c r="B47" s="49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 x14ac:dyDescent="0.3">
      <c r="A48" s="26"/>
      <c r="B48" s="49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 x14ac:dyDescent="0.3">
      <c r="A49" s="26"/>
      <c r="B49" s="49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 x14ac:dyDescent="0.3">
      <c r="A50" s="26"/>
      <c r="B50" s="49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 x14ac:dyDescent="0.3">
      <c r="A51" s="26"/>
      <c r="B51" s="49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 x14ac:dyDescent="0.3">
      <c r="A52" s="26"/>
      <c r="B52" s="49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 x14ac:dyDescent="0.3">
      <c r="A53" s="26"/>
      <c r="B53" s="49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 x14ac:dyDescent="0.3">
      <c r="A54" s="26"/>
      <c r="B54" s="49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 x14ac:dyDescent="0.3">
      <c r="A55" s="26"/>
      <c r="B55" s="49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 x14ac:dyDescent="0.3">
      <c r="A56" s="26"/>
      <c r="B56" s="49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 x14ac:dyDescent="0.3">
      <c r="A57" s="26"/>
      <c r="B57" s="49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 x14ac:dyDescent="0.3">
      <c r="A58" s="26"/>
      <c r="B58" s="49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 x14ac:dyDescent="0.3">
      <c r="A59" s="26"/>
      <c r="B59" s="4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 x14ac:dyDescent="0.3">
      <c r="A60" s="26"/>
      <c r="B60" s="49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 x14ac:dyDescent="0.3">
      <c r="A61" s="26"/>
      <c r="B61" s="49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 x14ac:dyDescent="0.3">
      <c r="A62" s="26"/>
      <c r="B62" s="49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 x14ac:dyDescent="0.3">
      <c r="A63" s="26"/>
      <c r="B63" s="49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 x14ac:dyDescent="0.3">
      <c r="A64" s="26"/>
      <c r="B64" s="49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 x14ac:dyDescent="0.3">
      <c r="A65" s="26"/>
      <c r="B65" s="49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 x14ac:dyDescent="0.3">
      <c r="A66" s="26"/>
      <c r="B66" s="49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 x14ac:dyDescent="0.3">
      <c r="A67" s="26"/>
      <c r="B67" s="49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 x14ac:dyDescent="0.3">
      <c r="A68" s="26"/>
      <c r="B68" s="49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 x14ac:dyDescent="0.3">
      <c r="A69" s="26"/>
      <c r="B69" s="49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 x14ac:dyDescent="0.3">
      <c r="A70" s="26"/>
      <c r="B70" s="49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 x14ac:dyDescent="0.3">
      <c r="A71" s="26"/>
      <c r="B71" s="49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 x14ac:dyDescent="0.3">
      <c r="A72" s="26"/>
      <c r="B72" s="49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 x14ac:dyDescent="0.3">
      <c r="A73" s="26"/>
      <c r="B73" s="49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 x14ac:dyDescent="0.3">
      <c r="A74" s="26"/>
      <c r="B74" s="49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 x14ac:dyDescent="0.3">
      <c r="A75" s="26"/>
      <c r="B75" s="49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 x14ac:dyDescent="0.3">
      <c r="A76" s="26"/>
      <c r="B76" s="49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 x14ac:dyDescent="0.3">
      <c r="A77" s="26"/>
      <c r="B77" s="49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 x14ac:dyDescent="0.3">
      <c r="A78" s="26"/>
      <c r="B78" s="49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 x14ac:dyDescent="0.3">
      <c r="A79" s="26"/>
      <c r="B79" s="49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 x14ac:dyDescent="0.3">
      <c r="A80" s="26"/>
      <c r="B80" s="49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 x14ac:dyDescent="0.3">
      <c r="A81" s="26"/>
      <c r="B81" s="49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 x14ac:dyDescent="0.3">
      <c r="A82" s="26"/>
      <c r="B82" s="49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 x14ac:dyDescent="0.3">
      <c r="A83" s="26"/>
      <c r="B83" s="49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 x14ac:dyDescent="0.3">
      <c r="A84" s="26"/>
      <c r="B84" s="49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 x14ac:dyDescent="0.3">
      <c r="A85" s="26"/>
      <c r="B85" s="49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 x14ac:dyDescent="0.3">
      <c r="A86" s="26"/>
      <c r="B86" s="49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 x14ac:dyDescent="0.3">
      <c r="A87" s="26"/>
      <c r="B87" s="49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 x14ac:dyDescent="0.3">
      <c r="A88" s="26"/>
      <c r="B88" s="49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 x14ac:dyDescent="0.3">
      <c r="A89" s="26"/>
      <c r="B89" s="49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 x14ac:dyDescent="0.3">
      <c r="A90" s="26"/>
      <c r="B90" s="49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 x14ac:dyDescent="0.3">
      <c r="A91" s="26"/>
      <c r="B91" s="49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 x14ac:dyDescent="0.3">
      <c r="A92" s="26"/>
      <c r="B92" s="49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 x14ac:dyDescent="0.3">
      <c r="A93" s="26"/>
      <c r="B93" s="49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 x14ac:dyDescent="0.3">
      <c r="A94" s="26"/>
      <c r="B94" s="49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 x14ac:dyDescent="0.3">
      <c r="A95" s="26"/>
      <c r="B95" s="49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 x14ac:dyDescent="0.3">
      <c r="A96" s="26"/>
      <c r="B96" s="49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 x14ac:dyDescent="0.3">
      <c r="A97" s="26"/>
      <c r="B97" s="49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 x14ac:dyDescent="0.3">
      <c r="A98" s="26"/>
      <c r="B98" s="49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 x14ac:dyDescent="0.3">
      <c r="A99" s="26"/>
      <c r="B99" s="49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 x14ac:dyDescent="0.3">
      <c r="A100" s="26"/>
      <c r="B100" s="49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 x14ac:dyDescent="0.3">
      <c r="A101" s="26"/>
      <c r="B101" s="49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 x14ac:dyDescent="0.3">
      <c r="A102" s="26"/>
      <c r="B102" s="49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 x14ac:dyDescent="0.3">
      <c r="A103" s="26"/>
      <c r="B103" s="49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 x14ac:dyDescent="0.3">
      <c r="A104" s="26"/>
      <c r="B104" s="49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 x14ac:dyDescent="0.3">
      <c r="A105" s="26"/>
      <c r="B105" s="49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 x14ac:dyDescent="0.3">
      <c r="A106" s="26"/>
      <c r="B106" s="49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 x14ac:dyDescent="0.3">
      <c r="A107" s="26"/>
      <c r="B107" s="49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 x14ac:dyDescent="0.3">
      <c r="A108" s="26"/>
      <c r="B108" s="49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 x14ac:dyDescent="0.3">
      <c r="A109" s="26"/>
      <c r="B109" s="49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 x14ac:dyDescent="0.3">
      <c r="A110" s="26"/>
      <c r="B110" s="49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 x14ac:dyDescent="0.3">
      <c r="A111" s="26"/>
      <c r="B111" s="49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 x14ac:dyDescent="0.3">
      <c r="A112" s="26"/>
      <c r="B112" s="49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 x14ac:dyDescent="0.3">
      <c r="A113" s="26"/>
      <c r="B113" s="49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 x14ac:dyDescent="0.3">
      <c r="A114" s="26"/>
      <c r="B114" s="49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 x14ac:dyDescent="0.3">
      <c r="A115" s="26"/>
      <c r="B115" s="49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 x14ac:dyDescent="0.3">
      <c r="A116" s="26"/>
      <c r="B116" s="49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 x14ac:dyDescent="0.3">
      <c r="A117" s="26"/>
      <c r="B117" s="49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 x14ac:dyDescent="0.3">
      <c r="A118" s="26"/>
      <c r="B118" s="49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 x14ac:dyDescent="0.3">
      <c r="A119" s="26"/>
      <c r="B119" s="49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 x14ac:dyDescent="0.3">
      <c r="A120" s="26"/>
      <c r="B120" s="49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 x14ac:dyDescent="0.3">
      <c r="A121" s="26"/>
      <c r="B121" s="49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 x14ac:dyDescent="0.3">
      <c r="A122" s="26"/>
      <c r="B122" s="49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 x14ac:dyDescent="0.3">
      <c r="A123" s="26"/>
      <c r="B123" s="49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 x14ac:dyDescent="0.3">
      <c r="A124" s="26"/>
      <c r="B124" s="49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 x14ac:dyDescent="0.3">
      <c r="A125" s="26"/>
      <c r="B125" s="49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 x14ac:dyDescent="0.3">
      <c r="A126" s="26"/>
      <c r="B126" s="49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 x14ac:dyDescent="0.3">
      <c r="A127" s="26"/>
      <c r="B127" s="49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 x14ac:dyDescent="0.3">
      <c r="A128" s="26"/>
      <c r="B128" s="49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 x14ac:dyDescent="0.3">
      <c r="A129" s="26"/>
      <c r="B129" s="49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 x14ac:dyDescent="0.3">
      <c r="A130" s="26"/>
      <c r="B130" s="49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 x14ac:dyDescent="0.3">
      <c r="A131" s="26"/>
      <c r="B131" s="49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 x14ac:dyDescent="0.3">
      <c r="A132" s="26"/>
      <c r="B132" s="49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 x14ac:dyDescent="0.3">
      <c r="A133" s="26"/>
      <c r="B133" s="49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 x14ac:dyDescent="0.3">
      <c r="A134" s="26"/>
      <c r="B134" s="49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 x14ac:dyDescent="0.3">
      <c r="A135" s="26"/>
      <c r="B135" s="49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 x14ac:dyDescent="0.3">
      <c r="A136" s="26"/>
      <c r="B136" s="49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 x14ac:dyDescent="0.3">
      <c r="A137" s="26"/>
      <c r="B137" s="49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 x14ac:dyDescent="0.3">
      <c r="A138" s="26"/>
      <c r="B138" s="49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 x14ac:dyDescent="0.3">
      <c r="A139" s="26"/>
      <c r="B139" s="49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 x14ac:dyDescent="0.3">
      <c r="A140" s="26"/>
      <c r="B140" s="49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 x14ac:dyDescent="0.3">
      <c r="A141" s="26"/>
      <c r="B141" s="49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 x14ac:dyDescent="0.3">
      <c r="A142" s="26"/>
      <c r="B142" s="49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 x14ac:dyDescent="0.3">
      <c r="A143" s="26"/>
      <c r="B143" s="49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 x14ac:dyDescent="0.3">
      <c r="A144" s="26"/>
      <c r="B144" s="49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 x14ac:dyDescent="0.3">
      <c r="A145" s="26"/>
      <c r="B145" s="49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 x14ac:dyDescent="0.3">
      <c r="A146" s="26"/>
      <c r="B146" s="49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 x14ac:dyDescent="0.3">
      <c r="A147" s="26"/>
      <c r="B147" s="49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 x14ac:dyDescent="0.3">
      <c r="A148" s="26"/>
      <c r="B148" s="49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 x14ac:dyDescent="0.3">
      <c r="A149" s="26"/>
      <c r="B149" s="49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 x14ac:dyDescent="0.3">
      <c r="A150" s="26"/>
      <c r="B150" s="49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 x14ac:dyDescent="0.3">
      <c r="A151" s="26"/>
      <c r="B151" s="49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 x14ac:dyDescent="0.3">
      <c r="A152" s="26"/>
      <c r="B152" s="49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 x14ac:dyDescent="0.3">
      <c r="A153" s="26"/>
      <c r="B153" s="49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 x14ac:dyDescent="0.3">
      <c r="A154" s="26"/>
      <c r="B154" s="49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 x14ac:dyDescent="0.3">
      <c r="A155" s="26"/>
      <c r="B155" s="49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 x14ac:dyDescent="0.3">
      <c r="A156" s="26"/>
      <c r="B156" s="49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 x14ac:dyDescent="0.3">
      <c r="A157" s="26"/>
      <c r="B157" s="49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 x14ac:dyDescent="0.3">
      <c r="A158" s="26"/>
      <c r="B158" s="49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 x14ac:dyDescent="0.3">
      <c r="A159" s="26"/>
      <c r="B159" s="49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 x14ac:dyDescent="0.3">
      <c r="A160" s="26"/>
      <c r="B160" s="49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 x14ac:dyDescent="0.3">
      <c r="A161" s="26"/>
      <c r="B161" s="49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 x14ac:dyDescent="0.3">
      <c r="A162" s="26"/>
      <c r="B162" s="49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 x14ac:dyDescent="0.3">
      <c r="A163" s="26"/>
      <c r="B163" s="49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 x14ac:dyDescent="0.3">
      <c r="A164" s="26"/>
      <c r="B164" s="49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 x14ac:dyDescent="0.3">
      <c r="A165" s="26"/>
      <c r="B165" s="49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 x14ac:dyDescent="0.3">
      <c r="A166" s="26"/>
      <c r="B166" s="49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 x14ac:dyDescent="0.3">
      <c r="A167" s="26"/>
      <c r="B167" s="49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 x14ac:dyDescent="0.3">
      <c r="A168" s="26"/>
      <c r="B168" s="49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 x14ac:dyDescent="0.3">
      <c r="A169" s="26"/>
      <c r="B169" s="49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 x14ac:dyDescent="0.3">
      <c r="A170" s="26"/>
      <c r="B170" s="49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 x14ac:dyDescent="0.3">
      <c r="A171" s="26"/>
      <c r="B171" s="49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 x14ac:dyDescent="0.3">
      <c r="A172" s="26"/>
      <c r="B172" s="49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 x14ac:dyDescent="0.3">
      <c r="A173" s="26"/>
      <c r="B173" s="49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 x14ac:dyDescent="0.3">
      <c r="A174" s="26"/>
      <c r="B174" s="49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 x14ac:dyDescent="0.3">
      <c r="A175" s="26"/>
      <c r="B175" s="49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 x14ac:dyDescent="0.3">
      <c r="A176" s="26"/>
      <c r="B176" s="49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 x14ac:dyDescent="0.3">
      <c r="A177" s="26"/>
      <c r="B177" s="49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 x14ac:dyDescent="0.3">
      <c r="A178" s="26"/>
      <c r="B178" s="49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 x14ac:dyDescent="0.3">
      <c r="A179" s="26"/>
      <c r="B179" s="49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 x14ac:dyDescent="0.3">
      <c r="A180" s="26"/>
      <c r="B180" s="49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 x14ac:dyDescent="0.3">
      <c r="A181" s="26"/>
      <c r="B181" s="49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 x14ac:dyDescent="0.3">
      <c r="A182" s="26"/>
      <c r="B182" s="49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 x14ac:dyDescent="0.3">
      <c r="A183" s="26"/>
      <c r="B183" s="49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 x14ac:dyDescent="0.3">
      <c r="A184" s="26"/>
      <c r="B184" s="49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 x14ac:dyDescent="0.3">
      <c r="A185" s="26"/>
      <c r="B185" s="49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 x14ac:dyDescent="0.3">
      <c r="A186" s="26"/>
      <c r="B186" s="49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 x14ac:dyDescent="0.3">
      <c r="A187" s="26"/>
      <c r="B187" s="49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 x14ac:dyDescent="0.3">
      <c r="A188" s="26"/>
      <c r="B188" s="49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 x14ac:dyDescent="0.3">
      <c r="A189" s="26"/>
      <c r="B189" s="49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 x14ac:dyDescent="0.3">
      <c r="A190" s="26"/>
      <c r="B190" s="49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 x14ac:dyDescent="0.3">
      <c r="A191" s="26"/>
      <c r="B191" s="49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 x14ac:dyDescent="0.3">
      <c r="A192" s="26"/>
      <c r="B192" s="49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 x14ac:dyDescent="0.3">
      <c r="A193" s="26"/>
      <c r="B193" s="49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 x14ac:dyDescent="0.3">
      <c r="A194" s="26"/>
      <c r="B194" s="49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 x14ac:dyDescent="0.3">
      <c r="A195" s="26"/>
      <c r="B195" s="49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 x14ac:dyDescent="0.3">
      <c r="A196" s="26"/>
      <c r="B196" s="49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 x14ac:dyDescent="0.3">
      <c r="A197" s="26"/>
      <c r="B197" s="49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 x14ac:dyDescent="0.3">
      <c r="A198" s="26"/>
      <c r="B198" s="49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 x14ac:dyDescent="0.3">
      <c r="A199" s="26"/>
      <c r="B199" s="49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 x14ac:dyDescent="0.3">
      <c r="A200" s="26"/>
      <c r="B200" s="49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 x14ac:dyDescent="0.3">
      <c r="A201" s="26"/>
      <c r="B201" s="49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 x14ac:dyDescent="0.3">
      <c r="A202" s="26"/>
      <c r="B202" s="49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 x14ac:dyDescent="0.3">
      <c r="A203" s="26"/>
      <c r="B203" s="49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 x14ac:dyDescent="0.3">
      <c r="A204" s="26"/>
      <c r="B204" s="49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 x14ac:dyDescent="0.3">
      <c r="A205" s="26"/>
      <c r="B205" s="49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 x14ac:dyDescent="0.3">
      <c r="A206" s="26"/>
      <c r="B206" s="49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 x14ac:dyDescent="0.3">
      <c r="A207" s="26"/>
      <c r="B207" s="49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 x14ac:dyDescent="0.3">
      <c r="A208" s="26"/>
      <c r="B208" s="49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 x14ac:dyDescent="0.3">
      <c r="A209" s="26"/>
      <c r="B209" s="49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 x14ac:dyDescent="0.3">
      <c r="A210" s="26"/>
      <c r="B210" s="49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 x14ac:dyDescent="0.3">
      <c r="A211" s="26"/>
      <c r="B211" s="49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 x14ac:dyDescent="0.3">
      <c r="A212" s="26"/>
      <c r="B212" s="49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 x14ac:dyDescent="0.3">
      <c r="A213" s="26"/>
      <c r="B213" s="49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 x14ac:dyDescent="0.3">
      <c r="A214" s="26"/>
      <c r="B214" s="49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 x14ac:dyDescent="0.3">
      <c r="A215" s="26"/>
      <c r="B215" s="49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 x14ac:dyDescent="0.3">
      <c r="A216" s="26"/>
      <c r="B216" s="49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 x14ac:dyDescent="0.3">
      <c r="A217" s="26"/>
      <c r="B217" s="49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 x14ac:dyDescent="0.3">
      <c r="A218" s="26"/>
      <c r="B218" s="49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 x14ac:dyDescent="0.3">
      <c r="A219" s="26"/>
      <c r="B219" s="49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 x14ac:dyDescent="0.3">
      <c r="A220" s="26"/>
      <c r="B220" s="49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 x14ac:dyDescent="0.3">
      <c r="A221" s="26"/>
      <c r="B221" s="49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 x14ac:dyDescent="0.3">
      <c r="A222" s="26"/>
      <c r="B222" s="49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 x14ac:dyDescent="0.3">
      <c r="A223" s="26"/>
      <c r="B223" s="49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 x14ac:dyDescent="0.3">
      <c r="A224" s="26"/>
      <c r="B224" s="49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 x14ac:dyDescent="0.3">
      <c r="A225" s="26"/>
      <c r="B225" s="49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 x14ac:dyDescent="0.3">
      <c r="A226" s="26"/>
      <c r="B226" s="49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 x14ac:dyDescent="0.3">
      <c r="A227" s="26"/>
      <c r="B227" s="49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 x14ac:dyDescent="0.3">
      <c r="A228" s="26"/>
      <c r="B228" s="49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 x14ac:dyDescent="0.3">
      <c r="A229" s="26"/>
      <c r="B229" s="49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 x14ac:dyDescent="0.3">
      <c r="A230" s="26"/>
      <c r="B230" s="49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 x14ac:dyDescent="0.3">
      <c r="A231" s="26"/>
      <c r="B231" s="49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 x14ac:dyDescent="0.3">
      <c r="A232" s="26"/>
      <c r="B232" s="49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 x14ac:dyDescent="0.3">
      <c r="A233" s="26"/>
      <c r="B233" s="49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 x14ac:dyDescent="0.3">
      <c r="A234" s="26"/>
      <c r="B234" s="49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 x14ac:dyDescent="0.3">
      <c r="A235" s="26"/>
      <c r="B235" s="49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 x14ac:dyDescent="0.3">
      <c r="A236" s="26"/>
      <c r="B236" s="49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 x14ac:dyDescent="0.3">
      <c r="A237" s="26"/>
      <c r="B237" s="49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 x14ac:dyDescent="0.3">
      <c r="A238" s="26"/>
      <c r="B238" s="49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 x14ac:dyDescent="0.3">
      <c r="A239" s="26"/>
      <c r="B239" s="49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 x14ac:dyDescent="0.3">
      <c r="A240" s="26"/>
      <c r="B240" s="49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 x14ac:dyDescent="0.3">
      <c r="A241" s="26"/>
      <c r="B241" s="49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 x14ac:dyDescent="0.3">
      <c r="A242" s="26"/>
      <c r="B242" s="49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 x14ac:dyDescent="0.3">
      <c r="A243" s="26"/>
      <c r="B243" s="49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 x14ac:dyDescent="0.3">
      <c r="A244" s="26"/>
      <c r="B244" s="49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 x14ac:dyDescent="0.3">
      <c r="A245" s="26"/>
      <c r="B245" s="49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 x14ac:dyDescent="0.3">
      <c r="A246" s="26"/>
      <c r="B246" s="49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 x14ac:dyDescent="0.3">
      <c r="A247" s="26"/>
      <c r="B247" s="49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 x14ac:dyDescent="0.3">
      <c r="A248" s="26"/>
      <c r="B248" s="49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 x14ac:dyDescent="0.3">
      <c r="A249" s="26"/>
      <c r="B249" s="49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 x14ac:dyDescent="0.3">
      <c r="A250" s="26"/>
      <c r="B250" s="49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 x14ac:dyDescent="0.3">
      <c r="A251" s="26"/>
      <c r="B251" s="49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 x14ac:dyDescent="0.3">
      <c r="A252" s="26"/>
      <c r="B252" s="49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 x14ac:dyDescent="0.3">
      <c r="A253" s="26"/>
      <c r="B253" s="49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 x14ac:dyDescent="0.3">
      <c r="A254" s="26"/>
      <c r="B254" s="49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 x14ac:dyDescent="0.3">
      <c r="A255" s="26"/>
      <c r="B255" s="49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 x14ac:dyDescent="0.3">
      <c r="A256" s="26"/>
      <c r="B256" s="49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 x14ac:dyDescent="0.3">
      <c r="A257" s="26"/>
      <c r="B257" s="49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 x14ac:dyDescent="0.3">
      <c r="A258" s="26"/>
      <c r="B258" s="49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 x14ac:dyDescent="0.3">
      <c r="A259" s="26"/>
      <c r="B259" s="49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 x14ac:dyDescent="0.3">
      <c r="A260" s="26"/>
      <c r="B260" s="49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 x14ac:dyDescent="0.3">
      <c r="A261" s="26"/>
      <c r="B261" s="49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 x14ac:dyDescent="0.3">
      <c r="A262" s="26"/>
      <c r="B262" s="49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 x14ac:dyDescent="0.3">
      <c r="A263" s="26"/>
      <c r="B263" s="49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 x14ac:dyDescent="0.3">
      <c r="A264" s="26"/>
      <c r="B264" s="49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 x14ac:dyDescent="0.3">
      <c r="A265" s="26"/>
      <c r="B265" s="49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 x14ac:dyDescent="0.3">
      <c r="A266" s="26"/>
      <c r="B266" s="49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 x14ac:dyDescent="0.3">
      <c r="A267" s="26"/>
      <c r="B267" s="49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 x14ac:dyDescent="0.3">
      <c r="A268" s="26"/>
      <c r="B268" s="49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 x14ac:dyDescent="0.3">
      <c r="A269" s="26"/>
      <c r="B269" s="49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 x14ac:dyDescent="0.3">
      <c r="A270" s="26"/>
      <c r="B270" s="49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 x14ac:dyDescent="0.3">
      <c r="A271" s="26"/>
      <c r="B271" s="49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 x14ac:dyDescent="0.3">
      <c r="A272" s="26"/>
      <c r="B272" s="49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 x14ac:dyDescent="0.3">
      <c r="A273" s="26"/>
      <c r="B273" s="49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 x14ac:dyDescent="0.3">
      <c r="A274" s="26"/>
      <c r="B274" s="49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 x14ac:dyDescent="0.3">
      <c r="A275" s="26"/>
      <c r="B275" s="49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 x14ac:dyDescent="0.3">
      <c r="A276" s="26"/>
      <c r="B276" s="49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 x14ac:dyDescent="0.3">
      <c r="A277" s="26"/>
      <c r="B277" s="49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 x14ac:dyDescent="0.3">
      <c r="A278" s="26"/>
      <c r="B278" s="49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 x14ac:dyDescent="0.3">
      <c r="A279" s="26"/>
      <c r="B279" s="49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 x14ac:dyDescent="0.3">
      <c r="A280" s="26"/>
      <c r="B280" s="49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 x14ac:dyDescent="0.3">
      <c r="A281" s="26"/>
      <c r="B281" s="49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 x14ac:dyDescent="0.3">
      <c r="A282" s="26"/>
      <c r="B282" s="49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 x14ac:dyDescent="0.3">
      <c r="A283" s="26"/>
      <c r="B283" s="49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 x14ac:dyDescent="0.3">
      <c r="A284" s="26"/>
      <c r="B284" s="49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 x14ac:dyDescent="0.3">
      <c r="A285" s="26"/>
      <c r="B285" s="49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 x14ac:dyDescent="0.3">
      <c r="A286" s="26"/>
      <c r="B286" s="49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 x14ac:dyDescent="0.3">
      <c r="A287" s="26"/>
      <c r="B287" s="49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 x14ac:dyDescent="0.3">
      <c r="A288" s="26"/>
      <c r="B288" s="49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 x14ac:dyDescent="0.3">
      <c r="A289" s="26"/>
      <c r="B289" s="49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 x14ac:dyDescent="0.3">
      <c r="A290" s="26"/>
      <c r="B290" s="49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 x14ac:dyDescent="0.3">
      <c r="A291" s="26"/>
      <c r="B291" s="49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 x14ac:dyDescent="0.3">
      <c r="A292" s="26"/>
      <c r="B292" s="49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 x14ac:dyDescent="0.3">
      <c r="A293" s="26"/>
      <c r="B293" s="49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 x14ac:dyDescent="0.3">
      <c r="A294" s="26"/>
      <c r="B294" s="49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 x14ac:dyDescent="0.3">
      <c r="A295" s="26"/>
      <c r="B295" s="49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 x14ac:dyDescent="0.3">
      <c r="A296" s="26"/>
      <c r="B296" s="49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 x14ac:dyDescent="0.3">
      <c r="A297" s="26"/>
      <c r="B297" s="49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 x14ac:dyDescent="0.3">
      <c r="A298" s="26"/>
      <c r="B298" s="49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 x14ac:dyDescent="0.3">
      <c r="A299" s="26"/>
      <c r="B299" s="49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 x14ac:dyDescent="0.3">
      <c r="A300" s="26"/>
      <c r="B300" s="49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 x14ac:dyDescent="0.3">
      <c r="A301" s="26"/>
      <c r="B301" s="49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 x14ac:dyDescent="0.3">
      <c r="A302" s="26"/>
      <c r="B302" s="49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 x14ac:dyDescent="0.3">
      <c r="A303" s="26"/>
      <c r="B303" s="49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 x14ac:dyDescent="0.3">
      <c r="A304" s="26"/>
      <c r="B304" s="49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 x14ac:dyDescent="0.3">
      <c r="A305" s="26"/>
      <c r="B305" s="49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 x14ac:dyDescent="0.3">
      <c r="A306" s="26"/>
      <c r="B306" s="49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 x14ac:dyDescent="0.3">
      <c r="A307" s="26"/>
      <c r="B307" s="49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 x14ac:dyDescent="0.3">
      <c r="A308" s="26"/>
      <c r="B308" s="49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 x14ac:dyDescent="0.3">
      <c r="A309" s="26"/>
      <c r="B309" s="49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 x14ac:dyDescent="0.3">
      <c r="A310" s="26"/>
      <c r="B310" s="49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 x14ac:dyDescent="0.3">
      <c r="A311" s="26"/>
      <c r="B311" s="49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 x14ac:dyDescent="0.3">
      <c r="A312" s="26"/>
      <c r="B312" s="49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 x14ac:dyDescent="0.3">
      <c r="A313" s="26"/>
      <c r="B313" s="49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 x14ac:dyDescent="0.3">
      <c r="A314" s="26"/>
      <c r="B314" s="49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 x14ac:dyDescent="0.3">
      <c r="A315" s="26"/>
      <c r="B315" s="49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 x14ac:dyDescent="0.3">
      <c r="A316" s="26"/>
      <c r="B316" s="49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 x14ac:dyDescent="0.3">
      <c r="A317" s="26"/>
      <c r="B317" s="49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 x14ac:dyDescent="0.3">
      <c r="A318" s="26"/>
      <c r="B318" s="49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 x14ac:dyDescent="0.3">
      <c r="A319" s="26"/>
      <c r="B319" s="49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 x14ac:dyDescent="0.3">
      <c r="A320" s="26"/>
      <c r="B320" s="49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 x14ac:dyDescent="0.3">
      <c r="A321" s="26"/>
      <c r="B321" s="49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 x14ac:dyDescent="0.3">
      <c r="A322" s="26"/>
      <c r="B322" s="49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 x14ac:dyDescent="0.3">
      <c r="A323" s="26"/>
      <c r="B323" s="49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 x14ac:dyDescent="0.3">
      <c r="A324" s="26"/>
      <c r="B324" s="49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 x14ac:dyDescent="0.3">
      <c r="A325" s="26"/>
      <c r="B325" s="49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 x14ac:dyDescent="0.3">
      <c r="A326" s="26"/>
      <c r="B326" s="49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 x14ac:dyDescent="0.3">
      <c r="A327" s="26"/>
      <c r="B327" s="49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 x14ac:dyDescent="0.3">
      <c r="A328" s="26"/>
      <c r="B328" s="49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 x14ac:dyDescent="0.3">
      <c r="A329" s="26"/>
      <c r="B329" s="49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 x14ac:dyDescent="0.3">
      <c r="A330" s="26"/>
      <c r="B330" s="49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 x14ac:dyDescent="0.3">
      <c r="A331" s="26"/>
      <c r="B331" s="49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 x14ac:dyDescent="0.3">
      <c r="A332" s="26"/>
      <c r="B332" s="49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 x14ac:dyDescent="0.3">
      <c r="A333" s="26"/>
      <c r="B333" s="49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 x14ac:dyDescent="0.3">
      <c r="A334" s="26"/>
      <c r="B334" s="49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 x14ac:dyDescent="0.3">
      <c r="A335" s="26"/>
      <c r="B335" s="49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 x14ac:dyDescent="0.3">
      <c r="A336" s="26"/>
      <c r="B336" s="49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 x14ac:dyDescent="0.3">
      <c r="A337" s="26"/>
      <c r="B337" s="49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 x14ac:dyDescent="0.3">
      <c r="A338" s="26"/>
      <c r="B338" s="49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 x14ac:dyDescent="0.3">
      <c r="A339" s="26"/>
      <c r="B339" s="49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 x14ac:dyDescent="0.3">
      <c r="A340" s="26"/>
      <c r="B340" s="49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 x14ac:dyDescent="0.3">
      <c r="A341" s="26"/>
      <c r="B341" s="49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 x14ac:dyDescent="0.3">
      <c r="A342" s="26"/>
      <c r="B342" s="49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 x14ac:dyDescent="0.3">
      <c r="A343" s="26"/>
      <c r="B343" s="49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 x14ac:dyDescent="0.3">
      <c r="A344" s="26"/>
      <c r="B344" s="49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 x14ac:dyDescent="0.3">
      <c r="A345" s="26"/>
      <c r="B345" s="49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 x14ac:dyDescent="0.3">
      <c r="A346" s="26"/>
      <c r="B346" s="49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 x14ac:dyDescent="0.3">
      <c r="A347" s="26"/>
      <c r="B347" s="49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 x14ac:dyDescent="0.3">
      <c r="A348" s="26"/>
      <c r="B348" s="49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 x14ac:dyDescent="0.3">
      <c r="A349" s="26"/>
      <c r="B349" s="49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 x14ac:dyDescent="0.3">
      <c r="A350" s="26"/>
      <c r="B350" s="49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 x14ac:dyDescent="0.3">
      <c r="A351" s="26"/>
      <c r="B351" s="49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 x14ac:dyDescent="0.3">
      <c r="A352" s="26"/>
      <c r="B352" s="49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 x14ac:dyDescent="0.3">
      <c r="A353" s="26"/>
      <c r="B353" s="49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 x14ac:dyDescent="0.3">
      <c r="A354" s="26"/>
      <c r="B354" s="49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 x14ac:dyDescent="0.3">
      <c r="A355" s="26"/>
      <c r="B355" s="49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 x14ac:dyDescent="0.3">
      <c r="A356" s="26"/>
      <c r="B356" s="49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 x14ac:dyDescent="0.3">
      <c r="A357" s="26"/>
      <c r="B357" s="49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 x14ac:dyDescent="0.3">
      <c r="A358" s="26"/>
      <c r="B358" s="49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 x14ac:dyDescent="0.3">
      <c r="A359" s="26"/>
      <c r="B359" s="49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 x14ac:dyDescent="0.3">
      <c r="A360" s="26"/>
      <c r="B360" s="49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 x14ac:dyDescent="0.3">
      <c r="A361" s="26"/>
      <c r="B361" s="49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 x14ac:dyDescent="0.3">
      <c r="A362" s="26"/>
      <c r="B362" s="49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 x14ac:dyDescent="0.3">
      <c r="A363" s="26"/>
      <c r="B363" s="49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 x14ac:dyDescent="0.3">
      <c r="A364" s="26"/>
      <c r="B364" s="49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 x14ac:dyDescent="0.3">
      <c r="A365" s="26"/>
      <c r="B365" s="49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 x14ac:dyDescent="0.3">
      <c r="A366" s="26"/>
      <c r="B366" s="49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 x14ac:dyDescent="0.3">
      <c r="A367" s="26"/>
      <c r="B367" s="49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 x14ac:dyDescent="0.3">
      <c r="A368" s="26"/>
      <c r="B368" s="49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 x14ac:dyDescent="0.3">
      <c r="A369" s="26"/>
      <c r="B369" s="49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 x14ac:dyDescent="0.3">
      <c r="A370" s="26"/>
      <c r="B370" s="49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 x14ac:dyDescent="0.3">
      <c r="A371" s="26"/>
      <c r="B371" s="49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 x14ac:dyDescent="0.3">
      <c r="A372" s="26"/>
      <c r="B372" s="49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 x14ac:dyDescent="0.3">
      <c r="A373" s="26"/>
      <c r="B373" s="49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 x14ac:dyDescent="0.3">
      <c r="A374" s="26"/>
      <c r="B374" s="49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 x14ac:dyDescent="0.3">
      <c r="A375" s="26"/>
      <c r="B375" s="49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 x14ac:dyDescent="0.3">
      <c r="A376" s="26"/>
      <c r="B376" s="49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 x14ac:dyDescent="0.3">
      <c r="A377" s="26"/>
      <c r="B377" s="49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 x14ac:dyDescent="0.3">
      <c r="A378" s="26"/>
      <c r="B378" s="49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 x14ac:dyDescent="0.3">
      <c r="A379" s="26"/>
      <c r="B379" s="49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 x14ac:dyDescent="0.3">
      <c r="A380" s="26"/>
      <c r="B380" s="49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 x14ac:dyDescent="0.3">
      <c r="A381" s="26"/>
      <c r="B381" s="49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 x14ac:dyDescent="0.3">
      <c r="A382" s="26"/>
      <c r="B382" s="49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 x14ac:dyDescent="0.3">
      <c r="A383" s="26"/>
      <c r="B383" s="49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 x14ac:dyDescent="0.3">
      <c r="A384" s="26"/>
      <c r="B384" s="49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 x14ac:dyDescent="0.3">
      <c r="A385" s="26"/>
      <c r="B385" s="49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 x14ac:dyDescent="0.3">
      <c r="A386" s="26"/>
      <c r="B386" s="49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 x14ac:dyDescent="0.3">
      <c r="A387" s="26"/>
      <c r="B387" s="49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 x14ac:dyDescent="0.3">
      <c r="A388" s="26"/>
      <c r="B388" s="49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 x14ac:dyDescent="0.3">
      <c r="A389" s="26"/>
      <c r="B389" s="49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 x14ac:dyDescent="0.3">
      <c r="A390" s="26"/>
      <c r="B390" s="49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 x14ac:dyDescent="0.3">
      <c r="A391" s="26"/>
      <c r="B391" s="49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 x14ac:dyDescent="0.3">
      <c r="A392" s="26"/>
      <c r="B392" s="49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 x14ac:dyDescent="0.3">
      <c r="A393" s="26"/>
      <c r="B393" s="49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 x14ac:dyDescent="0.3">
      <c r="A394" s="26"/>
      <c r="B394" s="49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 x14ac:dyDescent="0.3">
      <c r="A395" s="26"/>
      <c r="B395" s="49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 x14ac:dyDescent="0.3">
      <c r="A396" s="26"/>
      <c r="B396" s="49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 x14ac:dyDescent="0.3">
      <c r="A397" s="26"/>
      <c r="B397" s="49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 x14ac:dyDescent="0.3">
      <c r="A398" s="26"/>
      <c r="B398" s="49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 x14ac:dyDescent="0.3">
      <c r="A399" s="26"/>
      <c r="B399" s="49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 x14ac:dyDescent="0.3">
      <c r="A400" s="26"/>
      <c r="B400" s="49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 x14ac:dyDescent="0.3">
      <c r="A401" s="26"/>
      <c r="B401" s="49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 x14ac:dyDescent="0.3">
      <c r="A402" s="26"/>
      <c r="B402" s="49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 x14ac:dyDescent="0.3">
      <c r="A403" s="26"/>
      <c r="B403" s="49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 x14ac:dyDescent="0.3">
      <c r="A404" s="26"/>
      <c r="B404" s="49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 x14ac:dyDescent="0.3">
      <c r="A405" s="26"/>
      <c r="B405" s="49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 x14ac:dyDescent="0.3">
      <c r="A406" s="26"/>
      <c r="B406" s="49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 x14ac:dyDescent="0.3">
      <c r="A407" s="26"/>
      <c r="B407" s="49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 x14ac:dyDescent="0.3">
      <c r="A408" s="26"/>
      <c r="B408" s="49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 x14ac:dyDescent="0.3">
      <c r="A409" s="26"/>
      <c r="B409" s="49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 x14ac:dyDescent="0.3">
      <c r="A410" s="26"/>
      <c r="B410" s="49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 x14ac:dyDescent="0.3">
      <c r="A411" s="26"/>
      <c r="B411" s="49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 x14ac:dyDescent="0.3">
      <c r="A412" s="26"/>
      <c r="B412" s="49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 x14ac:dyDescent="0.3">
      <c r="A413" s="26"/>
      <c r="B413" s="49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 x14ac:dyDescent="0.3">
      <c r="A414" s="26"/>
      <c r="B414" s="49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 x14ac:dyDescent="0.3">
      <c r="A415" s="26"/>
      <c r="B415" s="49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 x14ac:dyDescent="0.3">
      <c r="A416" s="26"/>
      <c r="B416" s="49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 x14ac:dyDescent="0.3">
      <c r="A417" s="26"/>
      <c r="B417" s="49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 x14ac:dyDescent="0.3">
      <c r="A418" s="26"/>
      <c r="B418" s="49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 x14ac:dyDescent="0.3">
      <c r="A419" s="26"/>
      <c r="B419" s="49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 x14ac:dyDescent="0.3">
      <c r="A420" s="26"/>
      <c r="B420" s="49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 x14ac:dyDescent="0.3">
      <c r="A421" s="26"/>
      <c r="B421" s="49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 x14ac:dyDescent="0.3">
      <c r="A422" s="26"/>
      <c r="B422" s="49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 x14ac:dyDescent="0.3">
      <c r="A423" s="26"/>
      <c r="B423" s="49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 x14ac:dyDescent="0.3">
      <c r="A424" s="26"/>
      <c r="B424" s="49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 x14ac:dyDescent="0.3">
      <c r="A425" s="26"/>
      <c r="B425" s="49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 x14ac:dyDescent="0.3">
      <c r="A426" s="26"/>
      <c r="B426" s="49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 x14ac:dyDescent="0.3">
      <c r="A427" s="26"/>
      <c r="B427" s="49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 x14ac:dyDescent="0.3">
      <c r="A428" s="26"/>
      <c r="B428" s="49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 x14ac:dyDescent="0.3">
      <c r="A429" s="26"/>
      <c r="B429" s="49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 x14ac:dyDescent="0.3">
      <c r="A430" s="26"/>
      <c r="B430" s="49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 x14ac:dyDescent="0.3">
      <c r="A431" s="26"/>
      <c r="B431" s="49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 x14ac:dyDescent="0.3">
      <c r="A432" s="26"/>
      <c r="B432" s="49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 x14ac:dyDescent="0.3">
      <c r="A433" s="26"/>
      <c r="B433" s="49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 x14ac:dyDescent="0.3">
      <c r="A434" s="26"/>
      <c r="B434" s="49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 x14ac:dyDescent="0.3">
      <c r="A435" s="26"/>
      <c r="B435" s="49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 x14ac:dyDescent="0.3">
      <c r="A436" s="26"/>
      <c r="B436" s="49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 x14ac:dyDescent="0.3">
      <c r="A437" s="26"/>
      <c r="B437" s="49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 x14ac:dyDescent="0.3">
      <c r="A438" s="26"/>
      <c r="B438" s="49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 x14ac:dyDescent="0.3">
      <c r="A439" s="26"/>
      <c r="B439" s="49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 x14ac:dyDescent="0.3">
      <c r="A440" s="26"/>
      <c r="B440" s="49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 x14ac:dyDescent="0.3">
      <c r="A441" s="26"/>
      <c r="B441" s="49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 x14ac:dyDescent="0.3">
      <c r="A442" s="26"/>
      <c r="B442" s="49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 x14ac:dyDescent="0.3">
      <c r="A443" s="26"/>
      <c r="B443" s="49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 x14ac:dyDescent="0.3">
      <c r="A444" s="26"/>
      <c r="B444" s="49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 x14ac:dyDescent="0.3">
      <c r="A445" s="26"/>
      <c r="B445" s="49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 x14ac:dyDescent="0.3">
      <c r="A446" s="26"/>
      <c r="B446" s="49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 x14ac:dyDescent="0.3">
      <c r="A447" s="26"/>
      <c r="B447" s="49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 x14ac:dyDescent="0.3">
      <c r="A448" s="26"/>
      <c r="B448" s="49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 x14ac:dyDescent="0.3">
      <c r="A449" s="26"/>
      <c r="B449" s="49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 x14ac:dyDescent="0.3">
      <c r="A450" s="26"/>
      <c r="B450" s="49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 x14ac:dyDescent="0.3">
      <c r="A451" s="26"/>
      <c r="B451" s="49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 x14ac:dyDescent="0.3">
      <c r="A452" s="26"/>
      <c r="B452" s="49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 x14ac:dyDescent="0.3">
      <c r="A453" s="26"/>
      <c r="B453" s="49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 x14ac:dyDescent="0.3">
      <c r="A454" s="26"/>
      <c r="B454" s="49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 x14ac:dyDescent="0.3">
      <c r="A455" s="26"/>
      <c r="B455" s="49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 x14ac:dyDescent="0.3">
      <c r="A456" s="26"/>
      <c r="B456" s="49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 x14ac:dyDescent="0.3">
      <c r="A457" s="26"/>
      <c r="B457" s="49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 x14ac:dyDescent="0.3">
      <c r="A458" s="26"/>
      <c r="B458" s="49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 x14ac:dyDescent="0.3">
      <c r="A459" s="26"/>
      <c r="B459" s="49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 x14ac:dyDescent="0.3">
      <c r="A460" s="26"/>
      <c r="B460" s="49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 x14ac:dyDescent="0.3">
      <c r="A461" s="26"/>
      <c r="B461" s="49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 x14ac:dyDescent="0.3">
      <c r="A462" s="26"/>
      <c r="B462" s="49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 x14ac:dyDescent="0.3">
      <c r="A463" s="26"/>
      <c r="B463" s="49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 x14ac:dyDescent="0.3">
      <c r="A464" s="26"/>
      <c r="B464" s="49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 x14ac:dyDescent="0.3">
      <c r="A465" s="26"/>
      <c r="B465" s="49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 x14ac:dyDescent="0.3">
      <c r="A466" s="26"/>
      <c r="B466" s="49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 x14ac:dyDescent="0.3">
      <c r="A467" s="26"/>
      <c r="B467" s="49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 x14ac:dyDescent="0.3">
      <c r="A468" s="26"/>
      <c r="B468" s="49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 x14ac:dyDescent="0.3">
      <c r="A469" s="26"/>
      <c r="B469" s="49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 x14ac:dyDescent="0.3">
      <c r="A470" s="26"/>
      <c r="B470" s="49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 x14ac:dyDescent="0.3">
      <c r="A471" s="26"/>
      <c r="B471" s="49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 x14ac:dyDescent="0.3">
      <c r="A472" s="26"/>
      <c r="B472" s="49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 x14ac:dyDescent="0.3">
      <c r="A473" s="26"/>
      <c r="B473" s="49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 x14ac:dyDescent="0.3">
      <c r="A474" s="26"/>
      <c r="B474" s="49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 x14ac:dyDescent="0.3">
      <c r="A475" s="26"/>
      <c r="B475" s="49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 x14ac:dyDescent="0.3">
      <c r="A476" s="26"/>
      <c r="B476" s="49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 x14ac:dyDescent="0.3">
      <c r="A477" s="26"/>
      <c r="B477" s="49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 x14ac:dyDescent="0.3">
      <c r="A478" s="26"/>
      <c r="B478" s="49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 x14ac:dyDescent="0.3">
      <c r="A479" s="26"/>
      <c r="B479" s="49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 x14ac:dyDescent="0.3">
      <c r="A480" s="26"/>
      <c r="B480" s="49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 x14ac:dyDescent="0.3">
      <c r="A481" s="26"/>
      <c r="B481" s="49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 x14ac:dyDescent="0.3">
      <c r="A482" s="26"/>
      <c r="B482" s="49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 x14ac:dyDescent="0.3">
      <c r="A483" s="26"/>
      <c r="B483" s="49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 x14ac:dyDescent="0.3">
      <c r="A484" s="26"/>
      <c r="B484" s="49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 x14ac:dyDescent="0.3">
      <c r="A485" s="26"/>
      <c r="B485" s="49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 x14ac:dyDescent="0.3">
      <c r="A486" s="26"/>
      <c r="B486" s="49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 x14ac:dyDescent="0.3">
      <c r="A487" s="26"/>
      <c r="B487" s="49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 x14ac:dyDescent="0.3">
      <c r="A488" s="26"/>
      <c r="B488" s="49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 x14ac:dyDescent="0.3">
      <c r="A489" s="26"/>
      <c r="B489" s="49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 x14ac:dyDescent="0.3">
      <c r="A490" s="26"/>
      <c r="B490" s="49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 x14ac:dyDescent="0.3">
      <c r="A491" s="26"/>
      <c r="B491" s="49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 x14ac:dyDescent="0.3">
      <c r="A492" s="26"/>
      <c r="B492" s="49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 x14ac:dyDescent="0.3">
      <c r="A493" s="26"/>
      <c r="B493" s="49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 x14ac:dyDescent="0.3">
      <c r="A494" s="26"/>
      <c r="B494" s="49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 x14ac:dyDescent="0.3">
      <c r="A495" s="26"/>
      <c r="B495" s="49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 x14ac:dyDescent="0.3">
      <c r="A496" s="26"/>
      <c r="B496" s="49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 x14ac:dyDescent="0.3">
      <c r="A497" s="26"/>
      <c r="B497" s="49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 x14ac:dyDescent="0.3">
      <c r="A498" s="26"/>
      <c r="B498" s="49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 x14ac:dyDescent="0.3">
      <c r="A499" s="26"/>
      <c r="B499" s="49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 x14ac:dyDescent="0.3">
      <c r="A500" s="26"/>
      <c r="B500" s="49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 x14ac:dyDescent="0.3">
      <c r="A501" s="26"/>
      <c r="B501" s="49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 x14ac:dyDescent="0.3">
      <c r="A502" s="26"/>
      <c r="B502" s="49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 x14ac:dyDescent="0.3">
      <c r="A503" s="26"/>
      <c r="B503" s="49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 x14ac:dyDescent="0.3">
      <c r="A504" s="26"/>
      <c r="B504" s="49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 x14ac:dyDescent="0.3">
      <c r="A505" s="26"/>
      <c r="B505" s="49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 x14ac:dyDescent="0.3">
      <c r="A506" s="26"/>
      <c r="B506" s="49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 x14ac:dyDescent="0.3">
      <c r="A507" s="26"/>
      <c r="B507" s="49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 x14ac:dyDescent="0.3">
      <c r="A508" s="26"/>
      <c r="B508" s="49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 x14ac:dyDescent="0.3">
      <c r="A509" s="26"/>
      <c r="B509" s="49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 x14ac:dyDescent="0.3">
      <c r="A510" s="26"/>
      <c r="B510" s="49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 x14ac:dyDescent="0.3">
      <c r="A511" s="26"/>
      <c r="B511" s="49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 x14ac:dyDescent="0.3">
      <c r="A512" s="26"/>
      <c r="B512" s="49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 x14ac:dyDescent="0.3">
      <c r="A513" s="26"/>
      <c r="B513" s="49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 x14ac:dyDescent="0.3">
      <c r="A514" s="26"/>
      <c r="B514" s="49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 x14ac:dyDescent="0.3">
      <c r="A515" s="26"/>
      <c r="B515" s="49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 x14ac:dyDescent="0.3">
      <c r="A516" s="26"/>
      <c r="B516" s="49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 x14ac:dyDescent="0.3">
      <c r="A517" s="26"/>
      <c r="B517" s="49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 x14ac:dyDescent="0.3">
      <c r="A518" s="26"/>
      <c r="B518" s="49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 x14ac:dyDescent="0.3">
      <c r="A519" s="26"/>
      <c r="B519" s="49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 x14ac:dyDescent="0.3">
      <c r="A520" s="26"/>
      <c r="B520" s="49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 x14ac:dyDescent="0.3">
      <c r="A521" s="26"/>
      <c r="B521" s="49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 x14ac:dyDescent="0.3">
      <c r="A522" s="26"/>
      <c r="B522" s="49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 x14ac:dyDescent="0.3">
      <c r="A523" s="26"/>
      <c r="B523" s="49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 x14ac:dyDescent="0.3">
      <c r="A524" s="26"/>
      <c r="B524" s="49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 x14ac:dyDescent="0.3">
      <c r="A525" s="26"/>
      <c r="B525" s="49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 x14ac:dyDescent="0.3">
      <c r="A526" s="26"/>
      <c r="B526" s="49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 x14ac:dyDescent="0.3">
      <c r="A527" s="26"/>
      <c r="B527" s="49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 x14ac:dyDescent="0.3">
      <c r="A528" s="26"/>
      <c r="B528" s="49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 x14ac:dyDescent="0.3">
      <c r="A529" s="26"/>
      <c r="B529" s="49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 x14ac:dyDescent="0.3">
      <c r="A530" s="26"/>
      <c r="B530" s="49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 x14ac:dyDescent="0.3">
      <c r="A531" s="26"/>
      <c r="B531" s="49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 x14ac:dyDescent="0.3">
      <c r="A532" s="26"/>
      <c r="B532" s="49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 x14ac:dyDescent="0.3">
      <c r="A533" s="26"/>
      <c r="B533" s="49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 x14ac:dyDescent="0.3">
      <c r="A534" s="26"/>
      <c r="B534" s="49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 x14ac:dyDescent="0.3">
      <c r="A535" s="26"/>
      <c r="B535" s="49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 x14ac:dyDescent="0.3">
      <c r="A536" s="26"/>
      <c r="B536" s="49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 x14ac:dyDescent="0.3">
      <c r="A537" s="26"/>
      <c r="B537" s="49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 x14ac:dyDescent="0.3">
      <c r="A538" s="26"/>
      <c r="B538" s="49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 x14ac:dyDescent="0.3">
      <c r="A539" s="26"/>
      <c r="B539" s="49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 x14ac:dyDescent="0.3">
      <c r="A540" s="26"/>
      <c r="B540" s="49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 x14ac:dyDescent="0.3">
      <c r="A541" s="26"/>
      <c r="B541" s="49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 x14ac:dyDescent="0.3">
      <c r="A542" s="26"/>
      <c r="B542" s="49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 x14ac:dyDescent="0.3">
      <c r="A543" s="26"/>
      <c r="B543" s="49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 x14ac:dyDescent="0.3">
      <c r="A544" s="26"/>
      <c r="B544" s="49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 x14ac:dyDescent="0.3">
      <c r="A545" s="26"/>
      <c r="B545" s="49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 x14ac:dyDescent="0.3">
      <c r="A546" s="26"/>
      <c r="B546" s="49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 x14ac:dyDescent="0.3">
      <c r="A547" s="26"/>
      <c r="B547" s="49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 x14ac:dyDescent="0.3">
      <c r="A548" s="26"/>
      <c r="B548" s="49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 x14ac:dyDescent="0.3">
      <c r="A549" s="26"/>
      <c r="B549" s="49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 x14ac:dyDescent="0.3">
      <c r="A550" s="26"/>
      <c r="B550" s="49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 x14ac:dyDescent="0.3">
      <c r="A551" s="26"/>
      <c r="B551" s="49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 x14ac:dyDescent="0.3">
      <c r="A552" s="26"/>
      <c r="B552" s="49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 x14ac:dyDescent="0.3">
      <c r="A553" s="26"/>
      <c r="B553" s="49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 x14ac:dyDescent="0.3">
      <c r="A554" s="26"/>
      <c r="B554" s="49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 x14ac:dyDescent="0.3">
      <c r="A555" s="26"/>
      <c r="B555" s="49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 x14ac:dyDescent="0.3">
      <c r="A556" s="26"/>
      <c r="B556" s="49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 x14ac:dyDescent="0.3">
      <c r="A557" s="26"/>
      <c r="B557" s="49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 x14ac:dyDescent="0.3">
      <c r="A558" s="26"/>
      <c r="B558" s="49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 x14ac:dyDescent="0.3">
      <c r="A559" s="26"/>
      <c r="B559" s="49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 x14ac:dyDescent="0.3">
      <c r="A560" s="26"/>
      <c r="B560" s="49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 x14ac:dyDescent="0.3">
      <c r="A561" s="26"/>
      <c r="B561" s="49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 x14ac:dyDescent="0.3">
      <c r="A562" s="26"/>
      <c r="B562" s="49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 x14ac:dyDescent="0.3">
      <c r="A563" s="26"/>
      <c r="B563" s="49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 x14ac:dyDescent="0.3">
      <c r="A564" s="26"/>
      <c r="B564" s="49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 x14ac:dyDescent="0.3">
      <c r="A565" s="26"/>
      <c r="B565" s="49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 x14ac:dyDescent="0.3">
      <c r="A566" s="26"/>
      <c r="B566" s="49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 x14ac:dyDescent="0.3">
      <c r="A567" s="26"/>
      <c r="B567" s="49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 x14ac:dyDescent="0.3">
      <c r="A568" s="26"/>
      <c r="B568" s="49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 x14ac:dyDescent="0.3">
      <c r="A569" s="26"/>
      <c r="B569" s="49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 x14ac:dyDescent="0.3">
      <c r="A570" s="26"/>
      <c r="B570" s="49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 x14ac:dyDescent="0.3">
      <c r="A571" s="26"/>
      <c r="B571" s="49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 x14ac:dyDescent="0.3">
      <c r="A572" s="26"/>
      <c r="B572" s="49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 x14ac:dyDescent="0.3">
      <c r="A573" s="26"/>
      <c r="B573" s="49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 x14ac:dyDescent="0.3">
      <c r="A574" s="26"/>
      <c r="B574" s="49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 x14ac:dyDescent="0.3">
      <c r="A575" s="26"/>
      <c r="B575" s="49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 x14ac:dyDescent="0.3">
      <c r="A576" s="26"/>
      <c r="B576" s="49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 x14ac:dyDescent="0.3">
      <c r="A577" s="26"/>
      <c r="B577" s="49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 x14ac:dyDescent="0.3">
      <c r="A578" s="26"/>
      <c r="B578" s="49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 x14ac:dyDescent="0.3">
      <c r="A579" s="26"/>
      <c r="B579" s="49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 x14ac:dyDescent="0.3">
      <c r="A580" s="26"/>
      <c r="B580" s="49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 x14ac:dyDescent="0.3">
      <c r="A581" s="26"/>
      <c r="B581" s="49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 x14ac:dyDescent="0.3">
      <c r="A582" s="26"/>
      <c r="B582" s="49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 x14ac:dyDescent="0.3">
      <c r="A583" s="26"/>
      <c r="B583" s="49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 x14ac:dyDescent="0.3">
      <c r="A584" s="26"/>
      <c r="B584" s="49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 x14ac:dyDescent="0.3">
      <c r="A585" s="26"/>
      <c r="B585" s="49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 x14ac:dyDescent="0.3">
      <c r="A586" s="26"/>
      <c r="B586" s="49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 x14ac:dyDescent="0.3">
      <c r="A587" s="26"/>
      <c r="B587" s="49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 x14ac:dyDescent="0.3">
      <c r="A588" s="26"/>
      <c r="B588" s="49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 x14ac:dyDescent="0.3">
      <c r="A589" s="26"/>
      <c r="B589" s="49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 x14ac:dyDescent="0.3">
      <c r="A590" s="26"/>
      <c r="B590" s="49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 x14ac:dyDescent="0.3">
      <c r="A591" s="26"/>
      <c r="B591" s="49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 x14ac:dyDescent="0.3">
      <c r="A592" s="26"/>
      <c r="B592" s="49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 x14ac:dyDescent="0.3">
      <c r="A593" s="26"/>
      <c r="B593" s="49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 x14ac:dyDescent="0.3">
      <c r="A594" s="26"/>
      <c r="B594" s="49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 x14ac:dyDescent="0.3">
      <c r="A595" s="26"/>
      <c r="B595" s="49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 x14ac:dyDescent="0.3">
      <c r="A596" s="26"/>
      <c r="B596" s="49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 x14ac:dyDescent="0.3">
      <c r="A597" s="26"/>
      <c r="B597" s="49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 x14ac:dyDescent="0.3">
      <c r="A598" s="26"/>
      <c r="B598" s="49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 x14ac:dyDescent="0.3">
      <c r="A599" s="26"/>
      <c r="B599" s="49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 x14ac:dyDescent="0.3">
      <c r="A600" s="26"/>
      <c r="B600" s="49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 x14ac:dyDescent="0.3">
      <c r="A601" s="26"/>
      <c r="B601" s="49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 x14ac:dyDescent="0.3">
      <c r="A602" s="26"/>
      <c r="B602" s="49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 x14ac:dyDescent="0.3">
      <c r="A603" s="26"/>
      <c r="B603" s="49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 x14ac:dyDescent="0.3">
      <c r="A604" s="26"/>
      <c r="B604" s="49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 x14ac:dyDescent="0.3">
      <c r="A605" s="26"/>
      <c r="B605" s="49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 x14ac:dyDescent="0.3">
      <c r="A606" s="26"/>
      <c r="B606" s="49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 x14ac:dyDescent="0.3">
      <c r="A607" s="26"/>
      <c r="B607" s="49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 x14ac:dyDescent="0.3">
      <c r="A608" s="26"/>
      <c r="B608" s="49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 x14ac:dyDescent="0.3">
      <c r="A609" s="26"/>
      <c r="B609" s="49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 x14ac:dyDescent="0.3">
      <c r="A610" s="26"/>
      <c r="B610" s="49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 x14ac:dyDescent="0.3">
      <c r="A611" s="26"/>
      <c r="B611" s="49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 x14ac:dyDescent="0.3">
      <c r="A612" s="26"/>
      <c r="B612" s="49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 x14ac:dyDescent="0.3">
      <c r="A613" s="26"/>
      <c r="B613" s="49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 x14ac:dyDescent="0.3">
      <c r="A614" s="26"/>
      <c r="B614" s="49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 x14ac:dyDescent="0.3">
      <c r="A615" s="26"/>
      <c r="B615" s="49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 x14ac:dyDescent="0.3">
      <c r="A616" s="26"/>
      <c r="B616" s="49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 x14ac:dyDescent="0.3">
      <c r="A617" s="26"/>
      <c r="B617" s="49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 x14ac:dyDescent="0.3">
      <c r="A618" s="26"/>
      <c r="B618" s="49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 x14ac:dyDescent="0.3">
      <c r="A619" s="26"/>
      <c r="B619" s="49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 x14ac:dyDescent="0.3">
      <c r="A620" s="26"/>
      <c r="B620" s="49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 x14ac:dyDescent="0.3">
      <c r="A621" s="26"/>
      <c r="B621" s="49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 x14ac:dyDescent="0.3">
      <c r="A622" s="26"/>
      <c r="B622" s="49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 x14ac:dyDescent="0.3">
      <c r="A623" s="26"/>
      <c r="B623" s="49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 x14ac:dyDescent="0.3">
      <c r="A624" s="26"/>
      <c r="B624" s="49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 x14ac:dyDescent="0.3">
      <c r="A625" s="26"/>
      <c r="B625" s="49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 x14ac:dyDescent="0.3">
      <c r="A626" s="26"/>
      <c r="B626" s="49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 x14ac:dyDescent="0.3">
      <c r="A627" s="26"/>
      <c r="B627" s="49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 x14ac:dyDescent="0.3">
      <c r="A628" s="26"/>
      <c r="B628" s="49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 x14ac:dyDescent="0.3">
      <c r="A629" s="26"/>
      <c r="B629" s="49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 x14ac:dyDescent="0.3">
      <c r="A630" s="26"/>
      <c r="B630" s="49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 x14ac:dyDescent="0.3">
      <c r="A631" s="26"/>
      <c r="B631" s="49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 x14ac:dyDescent="0.3">
      <c r="A632" s="26"/>
      <c r="B632" s="49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 x14ac:dyDescent="0.3">
      <c r="A633" s="26"/>
      <c r="B633" s="49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 x14ac:dyDescent="0.3">
      <c r="A634" s="26"/>
      <c r="B634" s="49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 x14ac:dyDescent="0.3">
      <c r="A635" s="26"/>
      <c r="B635" s="49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 x14ac:dyDescent="0.3">
      <c r="A636" s="26"/>
      <c r="B636" s="49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 x14ac:dyDescent="0.3">
      <c r="A637" s="26"/>
      <c r="B637" s="49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 x14ac:dyDescent="0.3">
      <c r="A638" s="26"/>
      <c r="B638" s="49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 x14ac:dyDescent="0.3">
      <c r="A639" s="26"/>
      <c r="B639" s="49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 x14ac:dyDescent="0.3">
      <c r="A640" s="26"/>
      <c r="B640" s="49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 x14ac:dyDescent="0.3">
      <c r="A641" s="26"/>
      <c r="B641" s="49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 x14ac:dyDescent="0.3">
      <c r="A642" s="26"/>
      <c r="B642" s="49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 x14ac:dyDescent="0.3">
      <c r="A643" s="26"/>
      <c r="B643" s="49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 x14ac:dyDescent="0.3">
      <c r="A644" s="26"/>
      <c r="B644" s="49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 x14ac:dyDescent="0.3">
      <c r="A645" s="26"/>
      <c r="B645" s="49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 x14ac:dyDescent="0.3">
      <c r="A646" s="26"/>
      <c r="B646" s="49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 x14ac:dyDescent="0.3">
      <c r="A647" s="26"/>
      <c r="B647" s="49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 x14ac:dyDescent="0.3">
      <c r="A648" s="26"/>
      <c r="B648" s="49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 x14ac:dyDescent="0.3">
      <c r="A649" s="26"/>
      <c r="B649" s="49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 x14ac:dyDescent="0.3">
      <c r="A650" s="26"/>
      <c r="B650" s="49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 x14ac:dyDescent="0.3">
      <c r="A651" s="26"/>
      <c r="B651" s="49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 x14ac:dyDescent="0.3">
      <c r="A652" s="26"/>
      <c r="B652" s="49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 x14ac:dyDescent="0.3">
      <c r="A653" s="26"/>
      <c r="B653" s="49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 x14ac:dyDescent="0.3">
      <c r="A654" s="26"/>
      <c r="B654" s="49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 x14ac:dyDescent="0.3">
      <c r="A655" s="26"/>
      <c r="B655" s="49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 x14ac:dyDescent="0.3">
      <c r="A656" s="26"/>
      <c r="B656" s="49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 x14ac:dyDescent="0.3">
      <c r="A657" s="26"/>
      <c r="B657" s="49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 x14ac:dyDescent="0.3">
      <c r="A658" s="26"/>
      <c r="B658" s="49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 x14ac:dyDescent="0.3">
      <c r="A659" s="26"/>
      <c r="B659" s="49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 x14ac:dyDescent="0.3">
      <c r="A660" s="26"/>
      <c r="B660" s="49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 x14ac:dyDescent="0.3">
      <c r="A661" s="26"/>
      <c r="B661" s="49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 x14ac:dyDescent="0.3">
      <c r="A662" s="26"/>
      <c r="B662" s="49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 x14ac:dyDescent="0.3">
      <c r="A663" s="26"/>
      <c r="B663" s="49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 x14ac:dyDescent="0.3">
      <c r="A664" s="26"/>
      <c r="B664" s="49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 x14ac:dyDescent="0.3">
      <c r="A665" s="26"/>
      <c r="B665" s="49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 x14ac:dyDescent="0.3">
      <c r="A666" s="26"/>
      <c r="B666" s="49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 x14ac:dyDescent="0.3">
      <c r="A667" s="26"/>
      <c r="B667" s="49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 x14ac:dyDescent="0.3">
      <c r="A668" s="26"/>
      <c r="B668" s="49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 x14ac:dyDescent="0.3">
      <c r="A669" s="26"/>
      <c r="B669" s="49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 x14ac:dyDescent="0.3">
      <c r="A670" s="26"/>
      <c r="B670" s="49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 x14ac:dyDescent="0.3">
      <c r="A671" s="26"/>
      <c r="B671" s="49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 x14ac:dyDescent="0.3">
      <c r="A672" s="26"/>
      <c r="B672" s="49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 x14ac:dyDescent="0.3">
      <c r="A673" s="26"/>
      <c r="B673" s="49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 x14ac:dyDescent="0.3">
      <c r="A674" s="26"/>
      <c r="B674" s="49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 x14ac:dyDescent="0.3">
      <c r="A675" s="26"/>
      <c r="B675" s="49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 x14ac:dyDescent="0.3">
      <c r="A676" s="26"/>
      <c r="B676" s="49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 x14ac:dyDescent="0.3">
      <c r="A677" s="26"/>
      <c r="B677" s="49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 x14ac:dyDescent="0.3">
      <c r="A678" s="26"/>
      <c r="B678" s="49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 x14ac:dyDescent="0.3">
      <c r="A679" s="26"/>
      <c r="B679" s="49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 x14ac:dyDescent="0.3">
      <c r="A680" s="26"/>
      <c r="B680" s="49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 x14ac:dyDescent="0.3">
      <c r="A681" s="26"/>
      <c r="B681" s="49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 x14ac:dyDescent="0.3">
      <c r="A682" s="26"/>
      <c r="B682" s="49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 x14ac:dyDescent="0.3">
      <c r="A683" s="26"/>
      <c r="B683" s="49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 x14ac:dyDescent="0.3">
      <c r="A684" s="26"/>
      <c r="B684" s="49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 x14ac:dyDescent="0.3">
      <c r="A685" s="26"/>
      <c r="B685" s="49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 x14ac:dyDescent="0.3">
      <c r="A686" s="26"/>
      <c r="B686" s="49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 x14ac:dyDescent="0.3">
      <c r="A687" s="26"/>
      <c r="B687" s="49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 x14ac:dyDescent="0.3">
      <c r="A688" s="26"/>
      <c r="B688" s="49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 x14ac:dyDescent="0.3">
      <c r="A689" s="26"/>
      <c r="B689" s="49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 x14ac:dyDescent="0.3">
      <c r="A690" s="26"/>
      <c r="B690" s="49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 x14ac:dyDescent="0.3">
      <c r="A691" s="26"/>
      <c r="B691" s="49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 x14ac:dyDescent="0.3">
      <c r="A692" s="26"/>
      <c r="B692" s="49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 x14ac:dyDescent="0.3">
      <c r="A693" s="26"/>
      <c r="B693" s="49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 x14ac:dyDescent="0.3">
      <c r="A694" s="26"/>
      <c r="B694" s="49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 x14ac:dyDescent="0.3">
      <c r="A695" s="26"/>
      <c r="B695" s="49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 x14ac:dyDescent="0.3">
      <c r="A696" s="26"/>
      <c r="B696" s="49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 x14ac:dyDescent="0.3">
      <c r="A697" s="26"/>
      <c r="B697" s="49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 x14ac:dyDescent="0.3">
      <c r="A698" s="26"/>
      <c r="B698" s="49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 x14ac:dyDescent="0.3">
      <c r="A699" s="26"/>
      <c r="B699" s="49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 x14ac:dyDescent="0.3">
      <c r="A700" s="26"/>
      <c r="B700" s="49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 x14ac:dyDescent="0.3">
      <c r="A701" s="26"/>
      <c r="B701" s="49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 x14ac:dyDescent="0.3">
      <c r="A702" s="26"/>
      <c r="B702" s="49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 x14ac:dyDescent="0.3">
      <c r="A703" s="26"/>
      <c r="B703" s="49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 x14ac:dyDescent="0.3">
      <c r="A704" s="26"/>
      <c r="B704" s="49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 x14ac:dyDescent="0.3">
      <c r="A705" s="26"/>
      <c r="B705" s="49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 x14ac:dyDescent="0.3">
      <c r="A706" s="26"/>
      <c r="B706" s="49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 x14ac:dyDescent="0.3">
      <c r="A707" s="26"/>
      <c r="B707" s="49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 x14ac:dyDescent="0.3">
      <c r="A708" s="26"/>
      <c r="B708" s="49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 x14ac:dyDescent="0.3">
      <c r="A709" s="26"/>
      <c r="B709" s="49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 x14ac:dyDescent="0.3">
      <c r="A710" s="26"/>
      <c r="B710" s="49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 x14ac:dyDescent="0.3">
      <c r="A711" s="26"/>
      <c r="B711" s="49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 x14ac:dyDescent="0.3">
      <c r="A712" s="26"/>
      <c r="B712" s="49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 x14ac:dyDescent="0.3">
      <c r="A713" s="26"/>
      <c r="B713" s="49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 x14ac:dyDescent="0.3">
      <c r="A714" s="26"/>
      <c r="B714" s="49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 x14ac:dyDescent="0.3">
      <c r="A715" s="26"/>
      <c r="B715" s="49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 x14ac:dyDescent="0.3">
      <c r="A716" s="26"/>
      <c r="B716" s="49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 x14ac:dyDescent="0.3">
      <c r="A717" s="26"/>
      <c r="B717" s="49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 x14ac:dyDescent="0.3">
      <c r="A718" s="26"/>
      <c r="B718" s="49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 x14ac:dyDescent="0.3">
      <c r="A719" s="26"/>
      <c r="B719" s="49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 x14ac:dyDescent="0.3">
      <c r="A720" s="26"/>
      <c r="B720" s="49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 x14ac:dyDescent="0.3">
      <c r="A721" s="26"/>
      <c r="B721" s="49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 x14ac:dyDescent="0.3">
      <c r="A722" s="26"/>
      <c r="B722" s="49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 x14ac:dyDescent="0.3">
      <c r="A723" s="26"/>
      <c r="B723" s="49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 x14ac:dyDescent="0.3">
      <c r="A724" s="26"/>
      <c r="B724" s="49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 x14ac:dyDescent="0.3">
      <c r="A725" s="26"/>
      <c r="B725" s="49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 x14ac:dyDescent="0.3">
      <c r="A726" s="26"/>
      <c r="B726" s="49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 x14ac:dyDescent="0.3">
      <c r="A727" s="26"/>
      <c r="B727" s="49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 x14ac:dyDescent="0.3">
      <c r="A728" s="26"/>
      <c r="B728" s="49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 x14ac:dyDescent="0.3">
      <c r="A729" s="26"/>
      <c r="B729" s="49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 x14ac:dyDescent="0.3">
      <c r="A730" s="26"/>
      <c r="B730" s="49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 x14ac:dyDescent="0.3">
      <c r="A731" s="26"/>
      <c r="B731" s="49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 x14ac:dyDescent="0.3">
      <c r="A732" s="26"/>
      <c r="B732" s="49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 x14ac:dyDescent="0.3">
      <c r="A733" s="26"/>
      <c r="B733" s="49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 x14ac:dyDescent="0.3">
      <c r="A734" s="26"/>
      <c r="B734" s="49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 x14ac:dyDescent="0.3">
      <c r="A735" s="26"/>
      <c r="B735" s="49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 x14ac:dyDescent="0.3">
      <c r="A736" s="26"/>
      <c r="B736" s="49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 x14ac:dyDescent="0.3">
      <c r="A737" s="26"/>
      <c r="B737" s="49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 x14ac:dyDescent="0.3">
      <c r="A738" s="26"/>
      <c r="B738" s="49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 x14ac:dyDescent="0.3">
      <c r="A739" s="26"/>
      <c r="B739" s="49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 x14ac:dyDescent="0.3">
      <c r="A740" s="26"/>
      <c r="B740" s="49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 x14ac:dyDescent="0.3">
      <c r="A741" s="26"/>
      <c r="B741" s="49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 x14ac:dyDescent="0.3">
      <c r="A742" s="26"/>
      <c r="B742" s="49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 x14ac:dyDescent="0.3">
      <c r="A743" s="26"/>
      <c r="B743" s="49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 x14ac:dyDescent="0.3">
      <c r="A744" s="26"/>
      <c r="B744" s="49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 x14ac:dyDescent="0.3">
      <c r="A745" s="26"/>
      <c r="B745" s="49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 x14ac:dyDescent="0.3">
      <c r="A746" s="26"/>
      <c r="B746" s="49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 x14ac:dyDescent="0.3">
      <c r="A747" s="26"/>
      <c r="B747" s="49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 x14ac:dyDescent="0.3">
      <c r="A748" s="26"/>
      <c r="B748" s="49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 x14ac:dyDescent="0.3">
      <c r="A749" s="26"/>
      <c r="B749" s="49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 x14ac:dyDescent="0.3">
      <c r="A750" s="26"/>
      <c r="B750" s="49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 x14ac:dyDescent="0.3">
      <c r="A751" s="26"/>
      <c r="B751" s="49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 customHeight="1" x14ac:dyDescent="0.3">
      <c r="A752" s="26"/>
      <c r="B752" s="49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 customHeight="1" x14ac:dyDescent="0.3">
      <c r="A753" s="26"/>
      <c r="B753" s="49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 customHeight="1" x14ac:dyDescent="0.3">
      <c r="A754" s="26"/>
      <c r="B754" s="49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 customHeight="1" x14ac:dyDescent="0.3">
      <c r="A755" s="26"/>
      <c r="B755" s="49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 customHeight="1" x14ac:dyDescent="0.3">
      <c r="A756" s="26"/>
      <c r="B756" s="49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 customHeight="1" x14ac:dyDescent="0.3">
      <c r="A757" s="26"/>
      <c r="B757" s="49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 customHeight="1" x14ac:dyDescent="0.3">
      <c r="A758" s="26"/>
      <c r="B758" s="49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 customHeight="1" x14ac:dyDescent="0.3">
      <c r="A759" s="26"/>
      <c r="B759" s="49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 customHeight="1" x14ac:dyDescent="0.3">
      <c r="A760" s="26"/>
      <c r="B760" s="49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 customHeight="1" x14ac:dyDescent="0.3">
      <c r="A761" s="26"/>
      <c r="B761" s="49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 customHeight="1" x14ac:dyDescent="0.3">
      <c r="A762" s="26"/>
      <c r="B762" s="49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 customHeight="1" x14ac:dyDescent="0.3">
      <c r="A763" s="26"/>
      <c r="B763" s="49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 customHeight="1" x14ac:dyDescent="0.3">
      <c r="A764" s="26"/>
      <c r="B764" s="49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 customHeight="1" x14ac:dyDescent="0.3">
      <c r="A765" s="26"/>
      <c r="B765" s="49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 customHeight="1" x14ac:dyDescent="0.3">
      <c r="A766" s="26"/>
      <c r="B766" s="49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 customHeight="1" x14ac:dyDescent="0.3">
      <c r="A767" s="26"/>
      <c r="B767" s="49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 customHeight="1" x14ac:dyDescent="0.3">
      <c r="A768" s="26"/>
      <c r="B768" s="49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 customHeight="1" x14ac:dyDescent="0.3">
      <c r="A769" s="26"/>
      <c r="B769" s="49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 customHeight="1" x14ac:dyDescent="0.3">
      <c r="A770" s="26"/>
      <c r="B770" s="49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 customHeight="1" x14ac:dyDescent="0.3">
      <c r="A771" s="26"/>
      <c r="B771" s="49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 customHeight="1" x14ac:dyDescent="0.3">
      <c r="A772" s="26"/>
      <c r="B772" s="49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 customHeight="1" x14ac:dyDescent="0.3">
      <c r="A773" s="26"/>
      <c r="B773" s="49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 customHeight="1" x14ac:dyDescent="0.3">
      <c r="A774" s="26"/>
      <c r="B774" s="49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 customHeight="1" x14ac:dyDescent="0.3">
      <c r="A775" s="26"/>
      <c r="B775" s="49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 customHeight="1" x14ac:dyDescent="0.3">
      <c r="A776" s="26"/>
      <c r="B776" s="49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 customHeight="1" x14ac:dyDescent="0.3">
      <c r="A777" s="26"/>
      <c r="B777" s="49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 customHeight="1" x14ac:dyDescent="0.3">
      <c r="A778" s="26"/>
      <c r="B778" s="49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 customHeight="1" x14ac:dyDescent="0.3">
      <c r="A779" s="26"/>
      <c r="B779" s="49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75" customHeight="1" x14ac:dyDescent="0.3">
      <c r="A780" s="26"/>
      <c r="B780" s="49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75" customHeight="1" x14ac:dyDescent="0.3">
      <c r="A781" s="26"/>
      <c r="B781" s="49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75" customHeight="1" x14ac:dyDescent="0.3">
      <c r="A782" s="26"/>
      <c r="B782" s="49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75" customHeight="1" x14ac:dyDescent="0.3">
      <c r="A783" s="26"/>
      <c r="B783" s="49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75" customHeight="1" x14ac:dyDescent="0.3">
      <c r="A784" s="26"/>
      <c r="B784" s="49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75" customHeight="1" x14ac:dyDescent="0.3">
      <c r="A785" s="26"/>
      <c r="B785" s="49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75" customHeight="1" x14ac:dyDescent="0.3">
      <c r="A786" s="26"/>
      <c r="B786" s="49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75" customHeight="1" x14ac:dyDescent="0.3">
      <c r="A787" s="26"/>
      <c r="B787" s="49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75" customHeight="1" x14ac:dyDescent="0.3">
      <c r="A788" s="26"/>
      <c r="B788" s="49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75" customHeight="1" x14ac:dyDescent="0.3">
      <c r="A789" s="26"/>
      <c r="B789" s="49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75" customHeight="1" x14ac:dyDescent="0.3">
      <c r="A790" s="26"/>
      <c r="B790" s="49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75" customHeight="1" x14ac:dyDescent="0.3">
      <c r="A791" s="26"/>
      <c r="B791" s="49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75" customHeight="1" x14ac:dyDescent="0.3">
      <c r="A792" s="26"/>
      <c r="B792" s="49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75" customHeight="1" x14ac:dyDescent="0.3">
      <c r="A793" s="26"/>
      <c r="B793" s="49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75" customHeight="1" x14ac:dyDescent="0.3">
      <c r="A794" s="26"/>
      <c r="B794" s="49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75" customHeight="1" x14ac:dyDescent="0.3">
      <c r="A795" s="26"/>
      <c r="B795" s="49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75" customHeight="1" x14ac:dyDescent="0.3">
      <c r="A796" s="26"/>
      <c r="B796" s="49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75" customHeight="1" x14ac:dyDescent="0.3">
      <c r="A797" s="26"/>
      <c r="B797" s="49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75" customHeight="1" x14ac:dyDescent="0.3">
      <c r="A798" s="26"/>
      <c r="B798" s="49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75" customHeight="1" x14ac:dyDescent="0.3">
      <c r="A799" s="26"/>
      <c r="B799" s="49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75" customHeight="1" x14ac:dyDescent="0.3">
      <c r="A800" s="26"/>
      <c r="B800" s="49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75" customHeight="1" x14ac:dyDescent="0.3">
      <c r="A801" s="26"/>
      <c r="B801" s="49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75" customHeight="1" x14ac:dyDescent="0.3">
      <c r="A802" s="26"/>
      <c r="B802" s="49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75" customHeight="1" x14ac:dyDescent="0.3">
      <c r="A803" s="26"/>
      <c r="B803" s="49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75" customHeight="1" x14ac:dyDescent="0.3">
      <c r="A804" s="26"/>
      <c r="B804" s="49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75" customHeight="1" x14ac:dyDescent="0.3">
      <c r="A805" s="26"/>
      <c r="B805" s="49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75" customHeight="1" x14ac:dyDescent="0.3">
      <c r="A806" s="26"/>
      <c r="B806" s="49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75" customHeight="1" x14ac:dyDescent="0.3">
      <c r="A807" s="26"/>
      <c r="B807" s="49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75" customHeight="1" x14ac:dyDescent="0.3">
      <c r="A808" s="26"/>
      <c r="B808" s="49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75" customHeight="1" x14ac:dyDescent="0.3">
      <c r="A809" s="26"/>
      <c r="B809" s="49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75" customHeight="1" x14ac:dyDescent="0.3">
      <c r="A810" s="26"/>
      <c r="B810" s="49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75" customHeight="1" x14ac:dyDescent="0.3">
      <c r="A811" s="26"/>
      <c r="B811" s="49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75" customHeight="1" x14ac:dyDescent="0.3">
      <c r="A812" s="26"/>
      <c r="B812" s="49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75" customHeight="1" x14ac:dyDescent="0.3">
      <c r="A813" s="26"/>
      <c r="B813" s="49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75" customHeight="1" x14ac:dyDescent="0.3">
      <c r="A814" s="26"/>
      <c r="B814" s="49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75" customHeight="1" x14ac:dyDescent="0.3">
      <c r="A815" s="26"/>
      <c r="B815" s="49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75" customHeight="1" x14ac:dyDescent="0.3">
      <c r="A816" s="26"/>
      <c r="B816" s="49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75" customHeight="1" x14ac:dyDescent="0.3">
      <c r="A817" s="26"/>
      <c r="B817" s="49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75" customHeight="1" x14ac:dyDescent="0.3">
      <c r="A818" s="26"/>
      <c r="B818" s="49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75" customHeight="1" x14ac:dyDescent="0.3">
      <c r="A819" s="26"/>
      <c r="B819" s="49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75" customHeight="1" x14ac:dyDescent="0.3">
      <c r="A820" s="26"/>
      <c r="B820" s="49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75" customHeight="1" x14ac:dyDescent="0.3">
      <c r="A821" s="26"/>
      <c r="B821" s="49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75" customHeight="1" x14ac:dyDescent="0.3">
      <c r="A822" s="26"/>
      <c r="B822" s="49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75" customHeight="1" x14ac:dyDescent="0.3">
      <c r="A823" s="26"/>
      <c r="B823" s="49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75" customHeight="1" x14ac:dyDescent="0.3">
      <c r="A824" s="26"/>
      <c r="B824" s="49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75" customHeight="1" x14ac:dyDescent="0.3">
      <c r="A825" s="26"/>
      <c r="B825" s="49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75" customHeight="1" x14ac:dyDescent="0.3">
      <c r="A826" s="26"/>
      <c r="B826" s="49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75" customHeight="1" x14ac:dyDescent="0.3">
      <c r="A827" s="26"/>
      <c r="B827" s="49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75" customHeight="1" x14ac:dyDescent="0.3">
      <c r="A828" s="26"/>
      <c r="B828" s="49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75" customHeight="1" x14ac:dyDescent="0.3">
      <c r="A829" s="26"/>
      <c r="B829" s="49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75" customHeight="1" x14ac:dyDescent="0.3">
      <c r="A830" s="26"/>
      <c r="B830" s="49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75" customHeight="1" x14ac:dyDescent="0.3">
      <c r="A831" s="26"/>
      <c r="B831" s="49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75" customHeight="1" x14ac:dyDescent="0.3">
      <c r="A832" s="26"/>
      <c r="B832" s="49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75" customHeight="1" x14ac:dyDescent="0.3">
      <c r="A833" s="26"/>
      <c r="B833" s="49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75" customHeight="1" x14ac:dyDescent="0.3">
      <c r="A834" s="26"/>
      <c r="B834" s="49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75" customHeight="1" x14ac:dyDescent="0.3">
      <c r="A835" s="26"/>
      <c r="B835" s="49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75" customHeight="1" x14ac:dyDescent="0.3">
      <c r="A836" s="26"/>
      <c r="B836" s="49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75" customHeight="1" x14ac:dyDescent="0.3">
      <c r="A837" s="26"/>
      <c r="B837" s="49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75" customHeight="1" x14ac:dyDescent="0.3">
      <c r="A838" s="26"/>
      <c r="B838" s="49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75" customHeight="1" x14ac:dyDescent="0.3">
      <c r="A839" s="26"/>
      <c r="B839" s="49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75" customHeight="1" x14ac:dyDescent="0.3">
      <c r="A840" s="26"/>
      <c r="B840" s="49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75" customHeight="1" x14ac:dyDescent="0.3">
      <c r="A841" s="26"/>
      <c r="B841" s="49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75" customHeight="1" x14ac:dyDescent="0.3">
      <c r="A842" s="26"/>
      <c r="B842" s="49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75" customHeight="1" x14ac:dyDescent="0.3">
      <c r="A843" s="26"/>
      <c r="B843" s="49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75" customHeight="1" x14ac:dyDescent="0.3">
      <c r="A844" s="26"/>
      <c r="B844" s="49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75" customHeight="1" x14ac:dyDescent="0.3">
      <c r="A845" s="26"/>
      <c r="B845" s="49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75" customHeight="1" x14ac:dyDescent="0.3">
      <c r="A846" s="26"/>
      <c r="B846" s="49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75" customHeight="1" x14ac:dyDescent="0.3">
      <c r="A847" s="26"/>
      <c r="B847" s="49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75" customHeight="1" x14ac:dyDescent="0.3">
      <c r="A848" s="26"/>
      <c r="B848" s="49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75" customHeight="1" x14ac:dyDescent="0.3">
      <c r="A849" s="26"/>
      <c r="B849" s="49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75" customHeight="1" x14ac:dyDescent="0.3">
      <c r="A850" s="26"/>
      <c r="B850" s="49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75" customHeight="1" x14ac:dyDescent="0.3">
      <c r="A851" s="26"/>
      <c r="B851" s="49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75" customHeight="1" x14ac:dyDescent="0.3">
      <c r="A852" s="26"/>
      <c r="B852" s="49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75" customHeight="1" x14ac:dyDescent="0.3">
      <c r="A853" s="26"/>
      <c r="B853" s="49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75" customHeight="1" x14ac:dyDescent="0.3">
      <c r="A854" s="26"/>
      <c r="B854" s="49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75" customHeight="1" x14ac:dyDescent="0.3">
      <c r="A855" s="26"/>
      <c r="B855" s="49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75" customHeight="1" x14ac:dyDescent="0.3">
      <c r="A856" s="26"/>
      <c r="B856" s="49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75" customHeight="1" x14ac:dyDescent="0.3">
      <c r="A857" s="26"/>
      <c r="B857" s="49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75" customHeight="1" x14ac:dyDescent="0.3">
      <c r="A858" s="26"/>
      <c r="B858" s="49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75" customHeight="1" x14ac:dyDescent="0.3">
      <c r="A859" s="26"/>
      <c r="B859" s="49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75" customHeight="1" x14ac:dyDescent="0.3">
      <c r="A860" s="26"/>
      <c r="B860" s="49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75" customHeight="1" x14ac:dyDescent="0.3">
      <c r="A861" s="26"/>
      <c r="B861" s="49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75" customHeight="1" x14ac:dyDescent="0.3">
      <c r="A862" s="26"/>
      <c r="B862" s="49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75" customHeight="1" x14ac:dyDescent="0.3">
      <c r="A863" s="26"/>
      <c r="B863" s="49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75" customHeight="1" x14ac:dyDescent="0.3">
      <c r="A864" s="26"/>
      <c r="B864" s="49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75" customHeight="1" x14ac:dyDescent="0.3">
      <c r="A865" s="26"/>
      <c r="B865" s="49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75" customHeight="1" x14ac:dyDescent="0.3">
      <c r="A866" s="26"/>
      <c r="B866" s="49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75" customHeight="1" x14ac:dyDescent="0.3">
      <c r="A867" s="26"/>
      <c r="B867" s="49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75" customHeight="1" x14ac:dyDescent="0.3">
      <c r="A868" s="26"/>
      <c r="B868" s="49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75" customHeight="1" x14ac:dyDescent="0.3">
      <c r="A869" s="26"/>
      <c r="B869" s="49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75" customHeight="1" x14ac:dyDescent="0.3">
      <c r="A870" s="26"/>
      <c r="B870" s="49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75" customHeight="1" x14ac:dyDescent="0.3">
      <c r="A871" s="26"/>
      <c r="B871" s="49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75" customHeight="1" x14ac:dyDescent="0.3">
      <c r="A872" s="26"/>
      <c r="B872" s="49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75" customHeight="1" x14ac:dyDescent="0.3">
      <c r="A873" s="26"/>
      <c r="B873" s="49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75" customHeight="1" x14ac:dyDescent="0.3">
      <c r="A874" s="26"/>
      <c r="B874" s="49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75" customHeight="1" x14ac:dyDescent="0.3">
      <c r="A875" s="26"/>
      <c r="B875" s="49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75" customHeight="1" x14ac:dyDescent="0.3">
      <c r="A876" s="26"/>
      <c r="B876" s="49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75" customHeight="1" x14ac:dyDescent="0.3">
      <c r="A877" s="26"/>
      <c r="B877" s="49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75" customHeight="1" x14ac:dyDescent="0.3">
      <c r="A878" s="26"/>
      <c r="B878" s="49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75" customHeight="1" x14ac:dyDescent="0.3">
      <c r="A879" s="26"/>
      <c r="B879" s="49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75" customHeight="1" x14ac:dyDescent="0.3">
      <c r="A880" s="26"/>
      <c r="B880" s="49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75" customHeight="1" x14ac:dyDescent="0.3">
      <c r="A881" s="26"/>
      <c r="B881" s="49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75" customHeight="1" x14ac:dyDescent="0.3">
      <c r="A882" s="26"/>
      <c r="B882" s="49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75" customHeight="1" x14ac:dyDescent="0.3">
      <c r="A883" s="26"/>
      <c r="B883" s="49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75" customHeight="1" x14ac:dyDescent="0.3">
      <c r="A884" s="26"/>
      <c r="B884" s="49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75" customHeight="1" x14ac:dyDescent="0.3">
      <c r="A885" s="26"/>
      <c r="B885" s="49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75" customHeight="1" x14ac:dyDescent="0.3">
      <c r="A886" s="26"/>
      <c r="B886" s="49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75" customHeight="1" x14ac:dyDescent="0.3">
      <c r="A887" s="26"/>
      <c r="B887" s="49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75" customHeight="1" x14ac:dyDescent="0.3">
      <c r="A888" s="26"/>
      <c r="B888" s="49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75" customHeight="1" x14ac:dyDescent="0.3">
      <c r="A889" s="26"/>
      <c r="B889" s="49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75" customHeight="1" x14ac:dyDescent="0.3">
      <c r="A890" s="26"/>
      <c r="B890" s="49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75" customHeight="1" x14ac:dyDescent="0.3">
      <c r="A891" s="26"/>
      <c r="B891" s="49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75" customHeight="1" x14ac:dyDescent="0.3">
      <c r="A892" s="26"/>
      <c r="B892" s="49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75" customHeight="1" x14ac:dyDescent="0.3">
      <c r="A893" s="26"/>
      <c r="B893" s="49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75" customHeight="1" x14ac:dyDescent="0.3">
      <c r="A894" s="26"/>
      <c r="B894" s="49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75" customHeight="1" x14ac:dyDescent="0.3">
      <c r="A895" s="26"/>
      <c r="B895" s="49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75" customHeight="1" x14ac:dyDescent="0.3">
      <c r="A896" s="26"/>
      <c r="B896" s="49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75" customHeight="1" x14ac:dyDescent="0.3">
      <c r="A897" s="26"/>
      <c r="B897" s="49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75" customHeight="1" x14ac:dyDescent="0.3">
      <c r="A898" s="26"/>
      <c r="B898" s="49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75" customHeight="1" x14ac:dyDescent="0.3">
      <c r="A899" s="26"/>
      <c r="B899" s="49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75" customHeight="1" x14ac:dyDescent="0.3">
      <c r="A900" s="26"/>
      <c r="B900" s="49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75" customHeight="1" x14ac:dyDescent="0.3">
      <c r="A901" s="26"/>
      <c r="B901" s="49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75" customHeight="1" x14ac:dyDescent="0.3">
      <c r="A902" s="26"/>
      <c r="B902" s="49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75" customHeight="1" x14ac:dyDescent="0.3">
      <c r="A903" s="26"/>
      <c r="B903" s="49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75" customHeight="1" x14ac:dyDescent="0.3">
      <c r="A904" s="26"/>
      <c r="B904" s="49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75" customHeight="1" x14ac:dyDescent="0.3">
      <c r="A905" s="26"/>
      <c r="B905" s="49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75" customHeight="1" x14ac:dyDescent="0.3">
      <c r="A906" s="26"/>
      <c r="B906" s="49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75" customHeight="1" x14ac:dyDescent="0.3">
      <c r="A907" s="26"/>
      <c r="B907" s="49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75" customHeight="1" x14ac:dyDescent="0.3">
      <c r="A908" s="26"/>
      <c r="B908" s="49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75" customHeight="1" x14ac:dyDescent="0.3">
      <c r="A909" s="26"/>
      <c r="B909" s="49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75" customHeight="1" x14ac:dyDescent="0.3">
      <c r="A910" s="26"/>
      <c r="B910" s="49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.75" customHeight="1" x14ac:dyDescent="0.3">
      <c r="A911" s="26"/>
      <c r="B911" s="49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.75" customHeight="1" x14ac:dyDescent="0.3">
      <c r="A912" s="26"/>
      <c r="B912" s="49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.75" customHeight="1" x14ac:dyDescent="0.3">
      <c r="A913" s="26"/>
      <c r="B913" s="49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.75" customHeight="1" x14ac:dyDescent="0.3">
      <c r="A914" s="26"/>
      <c r="B914" s="49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.75" customHeight="1" x14ac:dyDescent="0.3">
      <c r="A915" s="26"/>
      <c r="B915" s="49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.75" customHeight="1" x14ac:dyDescent="0.3">
      <c r="A916" s="26"/>
      <c r="B916" s="49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.75" customHeight="1" x14ac:dyDescent="0.3">
      <c r="A917" s="26"/>
      <c r="B917" s="49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.75" customHeight="1" x14ac:dyDescent="0.3">
      <c r="A918" s="26"/>
      <c r="B918" s="49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.75" customHeight="1" x14ac:dyDescent="0.3">
      <c r="A919" s="26"/>
      <c r="B919" s="49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.75" customHeight="1" x14ac:dyDescent="0.3">
      <c r="A920" s="26"/>
      <c r="B920" s="49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.75" customHeight="1" x14ac:dyDescent="0.3">
      <c r="A921" s="26"/>
      <c r="B921" s="49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.75" customHeight="1" x14ac:dyDescent="0.3">
      <c r="A922" s="26"/>
      <c r="B922" s="49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.75" customHeight="1" x14ac:dyDescent="0.3">
      <c r="A923" s="26"/>
      <c r="B923" s="49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.75" customHeight="1" x14ac:dyDescent="0.3">
      <c r="A924" s="26"/>
      <c r="B924" s="49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.75" customHeight="1" x14ac:dyDescent="0.3">
      <c r="A925" s="26"/>
      <c r="B925" s="49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.75" customHeight="1" x14ac:dyDescent="0.3">
      <c r="A926" s="26"/>
      <c r="B926" s="49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.75" customHeight="1" x14ac:dyDescent="0.3">
      <c r="A927" s="26"/>
      <c r="B927" s="49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.75" customHeight="1" x14ac:dyDescent="0.3">
      <c r="A928" s="26"/>
      <c r="B928" s="49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.75" customHeight="1" x14ac:dyDescent="0.3">
      <c r="A929" s="26"/>
      <c r="B929" s="49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.75" customHeight="1" x14ac:dyDescent="0.3">
      <c r="A930" s="26"/>
      <c r="B930" s="49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.75" customHeight="1" x14ac:dyDescent="0.3">
      <c r="A931" s="26"/>
      <c r="B931" s="49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.75" customHeight="1" x14ac:dyDescent="0.3">
      <c r="A932" s="26"/>
      <c r="B932" s="49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.75" customHeight="1" x14ac:dyDescent="0.3">
      <c r="A933" s="26"/>
      <c r="B933" s="49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.75" customHeight="1" x14ac:dyDescent="0.3">
      <c r="A934" s="26"/>
      <c r="B934" s="49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.75" customHeight="1" x14ac:dyDescent="0.3">
      <c r="A935" s="26"/>
      <c r="B935" s="49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.75" customHeight="1" x14ac:dyDescent="0.3">
      <c r="A936" s="26"/>
      <c r="B936" s="49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.75" customHeight="1" x14ac:dyDescent="0.3">
      <c r="A937" s="26"/>
      <c r="B937" s="49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.75" customHeight="1" x14ac:dyDescent="0.3">
      <c r="A938" s="26"/>
      <c r="B938" s="49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.75" customHeight="1" x14ac:dyDescent="0.3">
      <c r="A939" s="26"/>
      <c r="B939" s="49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.75" customHeight="1" x14ac:dyDescent="0.3">
      <c r="A940" s="26"/>
      <c r="B940" s="49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.75" customHeight="1" x14ac:dyDescent="0.3">
      <c r="A941" s="26"/>
      <c r="B941" s="49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.75" customHeight="1" x14ac:dyDescent="0.3">
      <c r="A942" s="26"/>
      <c r="B942" s="49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.75" customHeight="1" x14ac:dyDescent="0.3">
      <c r="A943" s="26"/>
      <c r="B943" s="49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.75" customHeight="1" x14ac:dyDescent="0.3">
      <c r="A944" s="26"/>
      <c r="B944" s="49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.75" customHeight="1" x14ac:dyDescent="0.3">
      <c r="A945" s="26"/>
      <c r="B945" s="49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.75" customHeight="1" x14ac:dyDescent="0.3">
      <c r="A946" s="26"/>
      <c r="B946" s="49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.75" customHeight="1" x14ac:dyDescent="0.3">
      <c r="A947" s="26"/>
      <c r="B947" s="49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.75" customHeight="1" x14ac:dyDescent="0.3">
      <c r="A948" s="26"/>
      <c r="B948" s="49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.75" customHeight="1" x14ac:dyDescent="0.3">
      <c r="A949" s="26"/>
      <c r="B949" s="49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.75" customHeight="1" x14ac:dyDescent="0.3">
      <c r="A950" s="26"/>
      <c r="B950" s="49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.75" customHeight="1" x14ac:dyDescent="0.3">
      <c r="A951" s="26"/>
      <c r="B951" s="49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.75" customHeight="1" x14ac:dyDescent="0.3">
      <c r="A952" s="26"/>
      <c r="B952" s="49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.75" customHeight="1" x14ac:dyDescent="0.3">
      <c r="A953" s="26"/>
      <c r="B953" s="49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.75" customHeight="1" x14ac:dyDescent="0.3">
      <c r="A954" s="26"/>
      <c r="B954" s="49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.75" customHeight="1" x14ac:dyDescent="0.3">
      <c r="A955" s="26"/>
      <c r="B955" s="49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.75" customHeight="1" x14ac:dyDescent="0.3">
      <c r="A956" s="26"/>
      <c r="B956" s="49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.75" customHeight="1" x14ac:dyDescent="0.3">
      <c r="A957" s="26"/>
      <c r="B957" s="49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.75" customHeight="1" x14ac:dyDescent="0.3">
      <c r="A958" s="26"/>
      <c r="B958" s="49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.75" customHeight="1" x14ac:dyDescent="0.3">
      <c r="A959" s="26"/>
      <c r="B959" s="49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.75" customHeight="1" x14ac:dyDescent="0.3">
      <c r="A960" s="26"/>
      <c r="B960" s="49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.75" customHeight="1" x14ac:dyDescent="0.3">
      <c r="A961" s="26"/>
      <c r="B961" s="49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.75" customHeight="1" x14ac:dyDescent="0.3">
      <c r="A962" s="26"/>
      <c r="B962" s="49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.75" customHeight="1" x14ac:dyDescent="0.3">
      <c r="A963" s="26"/>
      <c r="B963" s="49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.75" customHeight="1" x14ac:dyDescent="0.3">
      <c r="A964" s="26"/>
      <c r="B964" s="49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.75" customHeight="1" x14ac:dyDescent="0.3">
      <c r="A965" s="26"/>
      <c r="B965" s="49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.75" customHeight="1" x14ac:dyDescent="0.3">
      <c r="A966" s="26"/>
      <c r="B966" s="49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.75" customHeight="1" x14ac:dyDescent="0.3">
      <c r="A967" s="26"/>
      <c r="B967" s="49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.75" customHeight="1" x14ac:dyDescent="0.3">
      <c r="A968" s="26"/>
      <c r="B968" s="49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.75" customHeight="1" x14ac:dyDescent="0.3">
      <c r="A969" s="26"/>
      <c r="B969" s="49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.75" customHeight="1" x14ac:dyDescent="0.3">
      <c r="A970" s="26"/>
      <c r="B970" s="49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.75" customHeight="1" x14ac:dyDescent="0.3">
      <c r="A971" s="26"/>
      <c r="B971" s="49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.75" customHeight="1" x14ac:dyDescent="0.3">
      <c r="A972" s="26"/>
      <c r="B972" s="49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.75" customHeight="1" x14ac:dyDescent="0.3">
      <c r="A973" s="26"/>
      <c r="B973" s="49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.75" customHeight="1" x14ac:dyDescent="0.3">
      <c r="A974" s="26"/>
      <c r="B974" s="49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.75" customHeight="1" x14ac:dyDescent="0.3">
      <c r="A975" s="26"/>
      <c r="B975" s="49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.75" customHeight="1" x14ac:dyDescent="0.3">
      <c r="A976" s="26"/>
      <c r="B976" s="49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.75" customHeight="1" x14ac:dyDescent="0.3">
      <c r="A977" s="26"/>
      <c r="B977" s="49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.75" customHeight="1" x14ac:dyDescent="0.3">
      <c r="A978" s="26"/>
      <c r="B978" s="49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.75" customHeight="1" x14ac:dyDescent="0.3">
      <c r="A979" s="26"/>
      <c r="B979" s="49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.75" customHeight="1" x14ac:dyDescent="0.3">
      <c r="A980" s="26"/>
      <c r="B980" s="49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.75" customHeight="1" x14ac:dyDescent="0.3">
      <c r="A981" s="26"/>
      <c r="B981" s="49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.75" customHeight="1" x14ac:dyDescent="0.3">
      <c r="A982" s="26"/>
      <c r="B982" s="49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.75" customHeight="1" x14ac:dyDescent="0.3">
      <c r="A983" s="26"/>
      <c r="B983" s="49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.75" customHeight="1" x14ac:dyDescent="0.3">
      <c r="A984" s="26"/>
      <c r="B984" s="49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.75" customHeight="1" x14ac:dyDescent="0.3">
      <c r="A985" s="26"/>
      <c r="B985" s="49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.75" customHeight="1" x14ac:dyDescent="0.3">
      <c r="A986" s="26"/>
      <c r="B986" s="49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.75" customHeight="1" x14ac:dyDescent="0.3">
      <c r="A987" s="26"/>
      <c r="B987" s="49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.75" customHeight="1" x14ac:dyDescent="0.3">
      <c r="A988" s="26"/>
      <c r="B988" s="49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.75" customHeight="1" x14ac:dyDescent="0.3">
      <c r="A989" s="26"/>
      <c r="B989" s="49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.75" customHeight="1" x14ac:dyDescent="0.3">
      <c r="A990" s="26"/>
      <c r="B990" s="49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.75" customHeight="1" x14ac:dyDescent="0.3">
      <c r="A991" s="26"/>
      <c r="B991" s="49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.75" customHeight="1" x14ac:dyDescent="0.3">
      <c r="A992" s="26"/>
      <c r="B992" s="49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.75" customHeight="1" x14ac:dyDescent="0.3">
      <c r="A993" s="26"/>
      <c r="B993" s="49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.75" customHeight="1" x14ac:dyDescent="0.3">
      <c r="A994" s="26"/>
      <c r="B994" s="49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.75" customHeight="1" x14ac:dyDescent="0.3">
      <c r="A995" s="26"/>
      <c r="B995" s="49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.75" customHeight="1" x14ac:dyDescent="0.3">
      <c r="A996" s="26"/>
      <c r="B996" s="49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.75" customHeight="1" x14ac:dyDescent="0.3">
      <c r="A997" s="26"/>
      <c r="B997" s="49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.75" customHeight="1" x14ac:dyDescent="0.3">
      <c r="A998" s="26"/>
      <c r="B998" s="49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.75" customHeight="1" x14ac:dyDescent="0.3">
      <c r="A999" s="26"/>
      <c r="B999" s="49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.75" customHeight="1" x14ac:dyDescent="0.3">
      <c r="A1000" s="26"/>
      <c r="B1000" s="49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NmhNx8Jgp1g2OROSpztzLMLpvlsSqgPpa+p/Dx61OXaWqFP+QzfkXNCEeAB/fxeXbkJSghvTQHKnmnboceNhow==" saltValue="RcObVxTmsj/Ayd5gvCS0Sg==" spinCount="100000" sheet="1" objects="1" scenarios="1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Plan daffaires - Objectif</vt:lpstr>
      <vt:lpstr>Dépenses Personnelles</vt:lpstr>
      <vt:lpstr>Revenu et investissement</vt:lpstr>
      <vt:lpstr>Données de productivité</vt:lpstr>
      <vt:lpstr>Ratios de productivité</vt:lpstr>
      <vt:lpstr>Objectif de productivité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Bonne Journee</dc:creator>
  <cp:lastModifiedBy>Bonne Journee</cp:lastModifiedBy>
  <dcterms:created xsi:type="dcterms:W3CDTF">2024-10-16T15:36:21Z</dcterms:created>
  <dcterms:modified xsi:type="dcterms:W3CDTF">2024-10-23T18:17:36Z</dcterms:modified>
</cp:coreProperties>
</file>